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aulo&amp;Nely\Documents\ppsa\TCU\viagens\"/>
    </mc:Choice>
  </mc:AlternateContent>
  <xr:revisionPtr revIDLastSave="0" documentId="8_{980EA4D2-C229-40B7-A354-582DC18566CB}" xr6:coauthVersionLast="45" xr6:coauthVersionMax="45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JAN 2019" sheetId="1" r:id="rId1"/>
    <sheet name="FEV 2019" sheetId="3" r:id="rId2"/>
    <sheet name="MAR 2019" sheetId="4" r:id="rId3"/>
    <sheet name="ABRIL 2019" sheetId="5" r:id="rId4"/>
    <sheet name="MAIO 2019" sheetId="6" r:id="rId5"/>
    <sheet name="JUN 2019" sheetId="7" r:id="rId6"/>
    <sheet name="JUL 2019" sheetId="8" r:id="rId7"/>
    <sheet name="AGO 2019" sheetId="9" r:id="rId8"/>
    <sheet name="SET 2019" sheetId="10" r:id="rId9"/>
    <sheet name="OUT 2019" sheetId="11" r:id="rId10"/>
    <sheet name="NOV 2019" sheetId="12" r:id="rId11"/>
    <sheet name="DEZ 2019" sheetId="13" r:id="rId12"/>
    <sheet name="Consolidado" sheetId="14" r:id="rId13"/>
  </sheets>
  <definedNames>
    <definedName name="_xlnm._FilterDatabase" localSheetId="7" hidden="1">'AGO 2019'!$A$1:$O$18</definedName>
    <definedName name="_xlnm._FilterDatabase" localSheetId="6" hidden="1">'JUL 2019'!$A$1:$P$16</definedName>
    <definedName name="_xlnm._FilterDatabase" localSheetId="5" hidden="1">'JUN 2019'!$A$1:$O$23</definedName>
    <definedName name="_xlnm._FilterDatabase" localSheetId="9" hidden="1">'OUT 2019'!$A$1:$O$29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4" l="1"/>
  <c r="N7" i="14"/>
  <c r="N6" i="14"/>
  <c r="N5" i="14"/>
  <c r="O18" i="10"/>
  <c r="K12" i="10"/>
  <c r="K3" i="10"/>
  <c r="M8" i="14"/>
  <c r="M7" i="14"/>
  <c r="M6" i="14"/>
  <c r="M5" i="14"/>
  <c r="L6" i="14"/>
  <c r="L8" i="14"/>
  <c r="L7" i="14"/>
  <c r="L5" i="14"/>
  <c r="K8" i="14"/>
  <c r="K7" i="14"/>
  <c r="K6" i="14"/>
  <c r="K5" i="14"/>
  <c r="O19" i="10" l="1"/>
  <c r="H26" i="10"/>
  <c r="O25" i="10"/>
  <c r="O16" i="10"/>
  <c r="O17" i="10"/>
  <c r="O20" i="10"/>
  <c r="O21" i="10"/>
  <c r="O22" i="10"/>
  <c r="O23" i="10"/>
  <c r="O24" i="10"/>
  <c r="O10" i="10"/>
  <c r="O11" i="10"/>
  <c r="O12" i="10"/>
  <c r="O13" i="10"/>
  <c r="O14" i="10"/>
  <c r="O15" i="10"/>
  <c r="O4" i="10"/>
  <c r="O5" i="10"/>
  <c r="O6" i="10"/>
  <c r="O7" i="10"/>
  <c r="O8" i="10"/>
  <c r="O9" i="10"/>
  <c r="O3" i="10"/>
  <c r="L26" i="10"/>
  <c r="M26" i="10"/>
  <c r="K26" i="10"/>
  <c r="J8" i="14"/>
  <c r="J7" i="14"/>
  <c r="J6" i="14"/>
  <c r="J5" i="14"/>
  <c r="I7" i="14"/>
  <c r="I8" i="14"/>
  <c r="I6" i="14"/>
  <c r="I5" i="14"/>
  <c r="H6" i="14"/>
  <c r="H8" i="14"/>
  <c r="H7" i="14"/>
  <c r="H5" i="14"/>
  <c r="G6" i="14"/>
  <c r="G8" i="14"/>
  <c r="G7" i="14"/>
  <c r="G5" i="14"/>
  <c r="G10" i="14"/>
  <c r="H10" i="14"/>
  <c r="I10" i="14"/>
  <c r="J10" i="14"/>
  <c r="K10" i="14"/>
  <c r="L10" i="14"/>
  <c r="M10" i="14"/>
  <c r="N10" i="14"/>
  <c r="F6" i="14"/>
  <c r="F8" i="14"/>
  <c r="F7" i="14"/>
  <c r="F5" i="14"/>
  <c r="F10" i="14" s="1"/>
  <c r="E8" i="14"/>
  <c r="E7" i="14"/>
  <c r="E6" i="14"/>
  <c r="E5" i="14"/>
  <c r="E10" i="14" s="1"/>
  <c r="D8" i="14"/>
  <c r="D7" i="14"/>
  <c r="D6" i="14"/>
  <c r="D5" i="14"/>
  <c r="D10" i="14" s="1"/>
  <c r="C7" i="14"/>
  <c r="C6" i="14"/>
  <c r="C8" i="14"/>
  <c r="C5" i="14"/>
  <c r="C10" i="14" s="1"/>
  <c r="B8" i="14"/>
  <c r="B7" i="14"/>
  <c r="B6" i="14"/>
  <c r="B5" i="14"/>
  <c r="B10" i="14" s="1"/>
  <c r="L8" i="13"/>
  <c r="M8" i="13"/>
  <c r="N8" i="13"/>
  <c r="K8" i="13"/>
  <c r="L14" i="12"/>
  <c r="M14" i="12"/>
  <c r="N14" i="12"/>
  <c r="K14" i="12"/>
  <c r="L30" i="11"/>
  <c r="M30" i="11"/>
  <c r="N30" i="11"/>
  <c r="K30" i="11"/>
  <c r="L18" i="9"/>
  <c r="M18" i="9"/>
  <c r="N18" i="9"/>
  <c r="K18" i="9"/>
  <c r="M16" i="8"/>
  <c r="N16" i="8"/>
  <c r="O16" i="8"/>
  <c r="L16" i="8"/>
  <c r="L24" i="7"/>
  <c r="M24" i="7"/>
  <c r="N24" i="7"/>
  <c r="K24" i="7"/>
  <c r="M22" i="6"/>
  <c r="N22" i="6"/>
  <c r="O22" i="6"/>
  <c r="L22" i="6"/>
  <c r="L16" i="5"/>
  <c r="M16" i="5"/>
  <c r="K16" i="5"/>
  <c r="J19" i="4"/>
  <c r="K19" i="4"/>
  <c r="L19" i="4"/>
  <c r="M19" i="4"/>
  <c r="N19" i="4"/>
  <c r="K15" i="3"/>
  <c r="L15" i="3"/>
  <c r="M15" i="3"/>
  <c r="N15" i="3"/>
  <c r="J15" i="3"/>
  <c r="M11" i="1"/>
  <c r="N11" i="1"/>
  <c r="K11" i="1"/>
  <c r="L11" i="1"/>
  <c r="J11" i="1"/>
  <c r="H8" i="13" l="1"/>
  <c r="M3" i="13"/>
  <c r="L3" i="13"/>
  <c r="K3" i="13"/>
  <c r="I7" i="13" l="1"/>
  <c r="I6" i="13" l="1"/>
  <c r="O5" i="13"/>
  <c r="O6" i="13"/>
  <c r="O7" i="13"/>
  <c r="I12" i="12" l="1"/>
  <c r="N12" i="12"/>
  <c r="I7" i="12"/>
  <c r="I9" i="12"/>
  <c r="I10" i="12" l="1"/>
  <c r="I2" i="12" l="1"/>
  <c r="O4" i="13" l="1"/>
  <c r="O2" i="13"/>
  <c r="H14" i="12"/>
  <c r="O13" i="12"/>
  <c r="O9" i="12"/>
  <c r="O4" i="12"/>
  <c r="O3" i="12"/>
  <c r="O5" i="12"/>
  <c r="O10" i="12"/>
  <c r="O6" i="12"/>
  <c r="O7" i="12"/>
  <c r="O8" i="12"/>
  <c r="O11" i="12"/>
  <c r="O12" i="12"/>
  <c r="H30" i="11" l="1"/>
  <c r="M14" i="11"/>
  <c r="L14" i="11"/>
  <c r="I2" i="11"/>
  <c r="I29" i="11" l="1"/>
  <c r="I10" i="11" l="1"/>
  <c r="I15" i="11" l="1"/>
  <c r="I17" i="11" l="1"/>
  <c r="I12" i="11" l="1"/>
  <c r="O26" i="11" l="1"/>
  <c r="O22" i="11"/>
  <c r="O11" i="11"/>
  <c r="O25" i="11"/>
  <c r="O20" i="11"/>
  <c r="O16" i="11"/>
  <c r="O15" i="11"/>
  <c r="O27" i="11"/>
  <c r="O17" i="11"/>
  <c r="O28" i="11"/>
  <c r="O29" i="11"/>
  <c r="O21" i="11"/>
  <c r="O23" i="11"/>
  <c r="O24" i="11"/>
  <c r="O12" i="11"/>
  <c r="O10" i="11"/>
  <c r="O13" i="11"/>
  <c r="O18" i="11"/>
  <c r="O14" i="11"/>
  <c r="O19" i="11"/>
  <c r="I23" i="10" l="1"/>
  <c r="I20" i="10" l="1"/>
  <c r="I19" i="10" l="1"/>
  <c r="I11" i="10" l="1"/>
  <c r="O9" i="11" l="1"/>
  <c r="O8" i="11"/>
  <c r="O7" i="11"/>
  <c r="O6" i="11"/>
  <c r="O5" i="11"/>
  <c r="O3" i="11"/>
  <c r="K14" i="9" l="1"/>
  <c r="I3" i="9" l="1"/>
  <c r="M16" i="9" l="1"/>
  <c r="K16" i="9"/>
  <c r="K7" i="9" l="1"/>
  <c r="K2" i="9" l="1"/>
  <c r="H18" i="9" l="1"/>
  <c r="O4" i="11"/>
  <c r="O2" i="11"/>
  <c r="O30" i="11" s="1"/>
  <c r="O10" i="9"/>
  <c r="I9" i="9"/>
  <c r="O9" i="9"/>
  <c r="O11" i="9"/>
  <c r="O14" i="9"/>
  <c r="I17" i="9"/>
  <c r="O17" i="9"/>
  <c r="O16" i="9"/>
  <c r="O15" i="9"/>
  <c r="O12" i="9"/>
  <c r="O4" i="9"/>
  <c r="O6" i="9"/>
  <c r="O13" i="9"/>
  <c r="O7" i="9"/>
  <c r="O8" i="9"/>
  <c r="I16" i="8" l="1"/>
  <c r="P6" i="8"/>
  <c r="L12" i="8" l="1"/>
  <c r="L2" i="8" l="1"/>
  <c r="K6" i="7" l="1"/>
  <c r="O3" i="7"/>
  <c r="O4" i="7"/>
  <c r="O6" i="7"/>
  <c r="O7" i="7"/>
  <c r="O8" i="7"/>
  <c r="O9" i="7"/>
  <c r="O10" i="7"/>
  <c r="O11" i="7"/>
  <c r="O12" i="7"/>
  <c r="O14" i="7"/>
  <c r="O15" i="7"/>
  <c r="O16" i="7"/>
  <c r="O17" i="7"/>
  <c r="O18" i="7"/>
  <c r="O19" i="7"/>
  <c r="O22" i="7"/>
  <c r="O2" i="7"/>
  <c r="M20" i="7"/>
  <c r="L20" i="7"/>
  <c r="O20" i="7" s="1"/>
  <c r="I20" i="7"/>
  <c r="I4" i="10"/>
  <c r="O2" i="10"/>
  <c r="O26" i="10" s="1"/>
  <c r="O5" i="9"/>
  <c r="I5" i="9"/>
  <c r="O3" i="9"/>
  <c r="O2" i="9"/>
  <c r="P13" i="8"/>
  <c r="P4" i="8"/>
  <c r="P5" i="8"/>
  <c r="P14" i="8"/>
  <c r="P15" i="8"/>
  <c r="P2" i="8"/>
  <c r="P7" i="8"/>
  <c r="P12" i="8"/>
  <c r="P8" i="8"/>
  <c r="P9" i="8"/>
  <c r="P10" i="8"/>
  <c r="P11" i="8"/>
  <c r="P3" i="8"/>
  <c r="J10" i="8"/>
  <c r="P16" i="8" l="1"/>
  <c r="O18" i="9"/>
  <c r="H24" i="7"/>
  <c r="K23" i="7" l="1"/>
  <c r="O23" i="7" s="1"/>
  <c r="K21" i="7" l="1"/>
  <c r="O21" i="7" s="1"/>
  <c r="M13" i="7" l="1"/>
  <c r="L13" i="7"/>
  <c r="K13" i="7"/>
  <c r="I13" i="7" l="1"/>
  <c r="O13" i="7"/>
  <c r="O3" i="13"/>
  <c r="O8" i="13" s="1"/>
  <c r="O2" i="12"/>
  <c r="O14" i="12" s="1"/>
  <c r="J6" i="8"/>
  <c r="J9" i="6" l="1"/>
  <c r="J7" i="6"/>
  <c r="J8" i="6"/>
  <c r="J5" i="6" l="1"/>
  <c r="P6" i="6" l="1"/>
  <c r="P4" i="6" l="1"/>
  <c r="I5" i="6" l="1"/>
  <c r="O5" i="6"/>
  <c r="O8" i="6" l="1"/>
  <c r="P3" i="6" l="1"/>
  <c r="P11" i="6"/>
  <c r="P12" i="6"/>
  <c r="P13" i="6"/>
  <c r="P14" i="6"/>
  <c r="P15" i="6"/>
  <c r="P17" i="6"/>
  <c r="P18" i="6"/>
  <c r="P19" i="6"/>
  <c r="P21" i="6"/>
  <c r="P2" i="6"/>
  <c r="O7" i="6"/>
  <c r="M8" i="6" l="1"/>
  <c r="N8" i="6"/>
  <c r="I8" i="6" l="1"/>
  <c r="P8" i="6" s="1"/>
  <c r="I9" i="6" l="1"/>
  <c r="P9" i="6" s="1"/>
  <c r="I4" i="7"/>
  <c r="K5" i="7" l="1"/>
  <c r="O5" i="7" s="1"/>
  <c r="J19" i="6" l="1"/>
  <c r="N16" i="6" l="1"/>
  <c r="P16" i="6" s="1"/>
  <c r="J21" i="6"/>
  <c r="L20" i="6" l="1"/>
  <c r="P20" i="6" s="1"/>
  <c r="L10" i="6" l="1"/>
  <c r="P10" i="6" s="1"/>
  <c r="M5" i="6" l="1"/>
  <c r="N5" i="6"/>
  <c r="P5" i="6" l="1"/>
  <c r="N7" i="6"/>
  <c r="M7" i="6"/>
  <c r="I7" i="6"/>
  <c r="P7" i="6" l="1"/>
  <c r="I22" i="6"/>
  <c r="P22" i="6"/>
  <c r="O24" i="7"/>
  <c r="K7" i="5" l="1"/>
  <c r="K11" i="5" l="1"/>
  <c r="K13" i="5" l="1"/>
  <c r="K4" i="5"/>
  <c r="K3" i="5"/>
  <c r="H9" i="5" l="1"/>
  <c r="H16" i="5" s="1"/>
  <c r="K8" i="5" l="1"/>
  <c r="K14" i="5" l="1"/>
  <c r="K6" i="5" l="1"/>
  <c r="N12" i="5" l="1"/>
  <c r="N9" i="5"/>
  <c r="N10" i="5"/>
  <c r="N14" i="5"/>
  <c r="N6" i="5"/>
  <c r="N7" i="5"/>
  <c r="N13" i="5"/>
  <c r="N11" i="5"/>
  <c r="N15" i="5"/>
  <c r="N8" i="5"/>
  <c r="L12" i="4"/>
  <c r="L15" i="4" l="1"/>
  <c r="J16" i="4"/>
  <c r="L13" i="4"/>
  <c r="I19" i="4"/>
  <c r="J18" i="4"/>
  <c r="I15" i="3"/>
  <c r="O2" i="3"/>
  <c r="O4" i="3"/>
  <c r="O5" i="3"/>
  <c r="O6" i="3"/>
  <c r="O7" i="3"/>
  <c r="L8" i="3"/>
  <c r="O8" i="3"/>
  <c r="O9" i="3"/>
  <c r="O10" i="3"/>
  <c r="O11" i="3"/>
  <c r="L12" i="3"/>
  <c r="M12" i="3"/>
  <c r="O12" i="3"/>
  <c r="O13" i="3"/>
  <c r="O14" i="3"/>
  <c r="O15" i="3"/>
  <c r="N4" i="5"/>
  <c r="N3" i="5"/>
  <c r="N2" i="5"/>
  <c r="N5" i="5"/>
  <c r="O4" i="4"/>
  <c r="O3" i="4"/>
  <c r="O17" i="4"/>
  <c r="O7" i="4"/>
  <c r="O14" i="4"/>
  <c r="O9" i="4"/>
  <c r="O10" i="4"/>
  <c r="O8" i="4"/>
  <c r="O2" i="4"/>
  <c r="O5" i="4"/>
  <c r="O11" i="4"/>
  <c r="O6" i="4"/>
  <c r="O12" i="4"/>
  <c r="O13" i="4"/>
  <c r="O15" i="4"/>
  <c r="O16" i="4"/>
  <c r="O18" i="4"/>
  <c r="L3" i="1"/>
  <c r="O3" i="1"/>
  <c r="L4" i="1"/>
  <c r="O4" i="1"/>
  <c r="L5" i="1"/>
  <c r="O5" i="1"/>
  <c r="L6" i="1"/>
  <c r="O6" i="1"/>
  <c r="L7" i="1"/>
  <c r="O7" i="1"/>
  <c r="L8" i="1"/>
  <c r="O8" i="1"/>
  <c r="L9" i="1"/>
  <c r="O9" i="1"/>
  <c r="L10" i="1"/>
  <c r="O10" i="1"/>
  <c r="O11" i="1"/>
  <c r="J2" i="3"/>
  <c r="J13" i="3"/>
  <c r="J4" i="3"/>
  <c r="J5" i="3"/>
  <c r="I11" i="1"/>
  <c r="N16" i="5" l="1"/>
  <c r="O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O1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O1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  <comment ref="N23" authorId="0" shapeId="0" xr:uid="{00000000-0006-0000-0800-000002000000}">
      <text>
        <r>
          <rPr>
            <b/>
            <sz val="9"/>
            <color indexed="81"/>
            <rFont val="Segoe UI"/>
            <charset val="1"/>
          </rPr>
          <t>Estacionamento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N1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<sst xmlns="http://schemas.openxmlformats.org/spreadsheetml/2006/main" count="2169" uniqueCount="579">
  <si>
    <t>PASSAGENS - JANEIRO 2019</t>
  </si>
  <si>
    <t>NOME_PASSAGEIRO</t>
  </si>
  <si>
    <t>FORNECEDOR</t>
  </si>
  <si>
    <t>TIPO_USUARIO</t>
  </si>
  <si>
    <t>BILHETE</t>
  </si>
  <si>
    <t>DATA IDA</t>
  </si>
  <si>
    <t>DATA VOLTA</t>
  </si>
  <si>
    <t>MOTIVO DA VIAGEM</t>
  </si>
  <si>
    <t>TRECHOS</t>
  </si>
  <si>
    <t>TOTAL_PAGO</t>
  </si>
  <si>
    <t>VALOR DA HOSPEDAGEM</t>
  </si>
  <si>
    <t>DIÁRIAS</t>
  </si>
  <si>
    <t>TOTAL HOSPEDAGEM</t>
  </si>
  <si>
    <t>TOTAL ALIMENTAÇÃO</t>
  </si>
  <si>
    <t>TOTAL TRANSPORTE</t>
  </si>
  <si>
    <t>CUSTO TOTAL DA VIAGEM</t>
  </si>
  <si>
    <t>LEANDRO LEME JUNIOR</t>
  </si>
  <si>
    <t xml:space="preserve">LATAM     </t>
  </si>
  <si>
    <t>Assistente</t>
  </si>
  <si>
    <t>9572188979601</t>
  </si>
  <si>
    <t>Reuniões com a Secretaria Executiva do MME e SEST</t>
  </si>
  <si>
    <t>SDU/BSB,BSB/SDU</t>
  </si>
  <si>
    <t>MARIA LUIZA SOARES</t>
  </si>
  <si>
    <t xml:space="preserve">GOL       </t>
  </si>
  <si>
    <t>9697010387827</t>
  </si>
  <si>
    <t>Assessoramento Reunião Ordinária do Conselho de Administração</t>
  </si>
  <si>
    <t>HERCULES SILVA</t>
  </si>
  <si>
    <t>9572188983136</t>
  </si>
  <si>
    <t>Participação na reunião do Conselho de Administração no dia 24/01/2019. </t>
  </si>
  <si>
    <t>PAULO MOREIRA CARVALHO</t>
  </si>
  <si>
    <t>9697010391293</t>
  </si>
  <si>
    <t>Participação em reuniões em Brasília nos dias 23, 24 e25/01/2019 (SPG, DGN e DEPG).</t>
  </si>
  <si>
    <t>9697010400934</t>
  </si>
  <si>
    <t>Assessoramento Reunião Ordinária do Conselho Fiscal</t>
  </si>
  <si>
    <t>LUIZ SANTOS</t>
  </si>
  <si>
    <t>9697010417762</t>
  </si>
  <si>
    <t>Visita ao HI-SEP em Fortaleza nos dias 01 e 02/02/2019 (Acompanhando equipe da Petrobras).</t>
  </si>
  <si>
    <t>GIG/FOR</t>
  </si>
  <si>
    <t>AVIANCA</t>
  </si>
  <si>
    <t>2472444093774</t>
  </si>
  <si>
    <t>FOR/GIG</t>
  </si>
  <si>
    <t>ANTONIO CORREA</t>
  </si>
  <si>
    <t>9697010419173</t>
  </si>
  <si>
    <t>GIG/FOR,FOR/GIG</t>
  </si>
  <si>
    <t/>
  </si>
  <si>
    <t>CIA AÉREA</t>
  </si>
  <si>
    <t>USUARIO</t>
  </si>
  <si>
    <t>TOTAL PASSAGENS AÉREAS</t>
  </si>
  <si>
    <t>IBSEN LIMA</t>
  </si>
  <si>
    <t>9697010437596</t>
  </si>
  <si>
    <t>Viagem a Brasília para reuniões diversas</t>
  </si>
  <si>
    <t>3.324,56</t>
  </si>
  <si>
    <t>9697010438263</t>
  </si>
  <si>
    <t>Viagem cancelada</t>
  </si>
  <si>
    <t>2.832,56</t>
  </si>
  <si>
    <t>9572190849798</t>
  </si>
  <si>
    <t xml:space="preserve">Participar em curso de Governança no IBGC dias 26 e 27/2 </t>
  </si>
  <si>
    <t>SDU/CGH</t>
  </si>
  <si>
    <t>497,48</t>
  </si>
  <si>
    <t>9572190875356</t>
  </si>
  <si>
    <t xml:space="preserve">Ida Brasília para CA e CF em 28/02 </t>
  </si>
  <si>
    <t>CGH/BSB</t>
  </si>
  <si>
    <t>821,46</t>
  </si>
  <si>
    <t>9697010454819</t>
  </si>
  <si>
    <t>Retorno Brasília Conselho de Administração e Fiscal</t>
  </si>
  <si>
    <t>BSB/SDU</t>
  </si>
  <si>
    <t>826,39</t>
  </si>
  <si>
    <t>9572191227407</t>
  </si>
  <si>
    <t>Reunião com SEST</t>
  </si>
  <si>
    <t>3.314,65</t>
  </si>
  <si>
    <t>IBSEN FLORES LIMA</t>
  </si>
  <si>
    <t>9572191260439</t>
  </si>
  <si>
    <t xml:space="preserve">Participar da Reuniões com MME </t>
  </si>
  <si>
    <t>3.091,55</t>
  </si>
  <si>
    <t>MAURO BRAZ ROCHA</t>
  </si>
  <si>
    <t>9572191360502</t>
  </si>
  <si>
    <r>
      <t>Participar da Reunião do Conselho Fiscal - </t>
    </r>
    <r>
      <rPr>
        <sz val="10"/>
        <color rgb="FFFF0000"/>
        <rFont val="Calibri"/>
        <family val="2"/>
        <scheme val="minor"/>
      </rPr>
      <t>Viagem cancelada</t>
    </r>
  </si>
  <si>
    <t>2.039,10</t>
  </si>
  <si>
    <t>NELSON ALMEIDA</t>
  </si>
  <si>
    <t>9572191412503</t>
  </si>
  <si>
    <t>Acompanhar teste do CTV e reunião COMGAS</t>
  </si>
  <si>
    <t>SDU/CGH,CGH/SDU</t>
  </si>
  <si>
    <t>880,50</t>
  </si>
  <si>
    <t>PAULO CARVALHO</t>
  </si>
  <si>
    <t>9697010475646</t>
  </si>
  <si>
    <t>1.330,70</t>
  </si>
  <si>
    <t>9572191429724</t>
  </si>
  <si>
    <t>1.501,30</t>
  </si>
  <si>
    <t>OLAVO BENTES DAVID</t>
  </si>
  <si>
    <t>9572191429967</t>
  </si>
  <si>
    <t>Ida Brasília - Participar de reuniões no MME</t>
  </si>
  <si>
    <t>SDU/BSB</t>
  </si>
  <si>
    <t>1.778,85</t>
  </si>
  <si>
    <t>OLAVO ENTES DAVID</t>
  </si>
  <si>
    <t>9572191431063</t>
  </si>
  <si>
    <t>Retorno Brasília - Reuniões com MME</t>
  </si>
  <si>
    <t>1.601,76</t>
  </si>
  <si>
    <t>OLAVO DAVID</t>
  </si>
  <si>
    <t>LATAM</t>
  </si>
  <si>
    <t>957 2193117052</t>
  </si>
  <si>
    <t>VOO REMARCADO PARA 26/03</t>
  </si>
  <si>
    <t>957 2193151062</t>
  </si>
  <si>
    <t>TAXA DE REMARCAÇÃO</t>
  </si>
  <si>
    <t>957 2193117413</t>
  </si>
  <si>
    <t>VOO REMARCADO PARA 18/03</t>
  </si>
  <si>
    <t>957 2193151440</t>
  </si>
  <si>
    <t>957 2193756468</t>
  </si>
  <si>
    <t>VOO REMARCADO PARA 28/03</t>
  </si>
  <si>
    <t>GOL</t>
  </si>
  <si>
    <t>969 DGT3SF-1</t>
  </si>
  <si>
    <t>VISITA TERMINAL (NEAT) PETROBRAS</t>
  </si>
  <si>
    <t>GIG/AJU</t>
  </si>
  <si>
    <t>ANTONIO CLÁUDIO CORREA</t>
  </si>
  <si>
    <t>969 UKYDHM-1</t>
  </si>
  <si>
    <t>969 MKVEPJ-1</t>
  </si>
  <si>
    <t>AJU/GRU/GIG</t>
  </si>
  <si>
    <t>969 SN593Q-1</t>
  </si>
  <si>
    <t>MAURO ROCHA</t>
  </si>
  <si>
    <t>957 2193676003</t>
  </si>
  <si>
    <t>VIAGEM SP PARTICIPAR DE CURSO NO IBGC</t>
  </si>
  <si>
    <t>SDU/CGH/SDU</t>
  </si>
  <si>
    <t>957 2193758808</t>
  </si>
  <si>
    <t>REMARCADO PARA DIA 19/03</t>
  </si>
  <si>
    <t>957 2194095554</t>
  </si>
  <si>
    <t>PARTICIPAR DE REUNIÃO NO TCU</t>
  </si>
  <si>
    <t>SDU/BSB/GIG</t>
  </si>
  <si>
    <t>969 HQZZ5U-1</t>
  </si>
  <si>
    <t>SDU/BSB/SDU</t>
  </si>
  <si>
    <t>LEANDRO LEME JR</t>
  </si>
  <si>
    <t>957 2194095670</t>
  </si>
  <si>
    <t>PARTICIPAR DE REUNIÃO DO CA E CF</t>
  </si>
  <si>
    <t>957 2194096105</t>
  </si>
  <si>
    <t>ARIOSTO CULAU</t>
  </si>
  <si>
    <t>969 AJDH9J-1</t>
  </si>
  <si>
    <t>957 2194202509</t>
  </si>
  <si>
    <t>VIAGEM DE 26 A 28/03 PARA PRTICIPAR DE VÁRIAS REUNIÕES NO MME E CONSELHO DE ADMINISTRAÇÃO.</t>
  </si>
  <si>
    <t>PARTICIPAR DE REUNIÕES NO MME</t>
  </si>
  <si>
    <t>EDUARDO GERK</t>
  </si>
  <si>
    <t>RICARDO PAULSEN</t>
  </si>
  <si>
    <t xml:space="preserve"> VIAGEM PARA SANTOS / VISITA À Petrobras "lifting-bs" </t>
  </si>
  <si>
    <t>2196663675</t>
  </si>
  <si>
    <t>24/04/2019</t>
  </si>
  <si>
    <t>26/04/2019</t>
  </si>
  <si>
    <t>ASSESSORAR REUNIÕES DO CONSELHO DE ADMINISTRAÇÃO E FISCAL</t>
  </si>
  <si>
    <t>1212987900</t>
  </si>
  <si>
    <t>25/04/2019</t>
  </si>
  <si>
    <t>PATICIPAR DE CURSO NO IBGC EM SP</t>
  </si>
  <si>
    <t>2196742187</t>
  </si>
  <si>
    <t>PARTICIPAR DE REUNIÃO DO CONSELHO DE ADMINISTRAÇÃO</t>
  </si>
  <si>
    <t>1217086500</t>
  </si>
  <si>
    <t>28/04/2019</t>
  </si>
  <si>
    <t>30/04/2019</t>
  </si>
  <si>
    <t>PARTICIPAR DE SEMINÁRIO DO MME E REUNIÕES NO TCU</t>
  </si>
  <si>
    <t>1217132100</t>
  </si>
  <si>
    <t>GIG/BSB/SDU</t>
  </si>
  <si>
    <t>ANDREA DUNNINGHAM</t>
  </si>
  <si>
    <t>1216291500</t>
  </si>
  <si>
    <t>29/04/2019</t>
  </si>
  <si>
    <t xml:space="preserve">PARTICIPAR DE SEMINÁRIO DO MME </t>
  </si>
  <si>
    <t>1217132000</t>
  </si>
  <si>
    <t xml:space="preserve">REMARCAÇÃO DE RETORNO </t>
  </si>
  <si>
    <t>CLAUDIA TRINDADE</t>
  </si>
  <si>
    <t>2195463397</t>
  </si>
  <si>
    <t>PARTICIPAR DA ASSEMBLEIA GERAL DE ACIONISTAS - PROCURADORA</t>
  </si>
  <si>
    <t>BSB/SDU/BSB</t>
  </si>
  <si>
    <t>1217679300</t>
  </si>
  <si>
    <t>01/05/2019</t>
  </si>
  <si>
    <t>MARIANGELA FIALEK</t>
  </si>
  <si>
    <t>2196938931</t>
  </si>
  <si>
    <t>PARTICIPAR DA ASSEMBLEIA GERAL DE ACIONISTAS - CONSELHEIRA FISCAL</t>
  </si>
  <si>
    <t>OUTRAS DESPESAS</t>
  </si>
  <si>
    <t>JORGE HENZE</t>
  </si>
  <si>
    <t>02/05/2019</t>
  </si>
  <si>
    <t>PARTICIPAR DE REUNIÃO COM DIRETORIA DA SEST/ME</t>
  </si>
  <si>
    <t>UNITED AIRLINES</t>
  </si>
  <si>
    <t>03/05/2019</t>
  </si>
  <si>
    <t>PARTICIPAÇÃO NA 50ª OFFSHORE TECHNOLOGY CONFERENCE - OTC</t>
  </si>
  <si>
    <t>GIG/IAH/GIG</t>
  </si>
  <si>
    <t>10/05/2019</t>
  </si>
  <si>
    <t>JASON CARNEIRO</t>
  </si>
  <si>
    <t>21/05/2019</t>
  </si>
  <si>
    <t>23/05/2019</t>
  </si>
  <si>
    <t>PARTICIPAR DE CURSO DO IBGC - SP</t>
  </si>
  <si>
    <t>22/05/2019</t>
  </si>
  <si>
    <t>AUDIÊNCIA COM MINISTRO DO TCU - AROLDO CEDRAZ</t>
  </si>
  <si>
    <t>REMARCAÇÃO</t>
  </si>
  <si>
    <t>BSB/GIG</t>
  </si>
  <si>
    <t>SERGIO HENRIQUE LOPES</t>
  </si>
  <si>
    <t>25/05/2019</t>
  </si>
  <si>
    <t>27/05/2019</t>
  </si>
  <si>
    <t>INTRODUÇÃO À PPSA</t>
  </si>
  <si>
    <t>ALEXANDREVIDIGAL</t>
  </si>
  <si>
    <t>26/05/2019</t>
  </si>
  <si>
    <t>MARIA AMELIA</t>
  </si>
  <si>
    <t>REUNIÃO DE COPARTICIPAÇÃO NO MME</t>
  </si>
  <si>
    <t>ANDRE OLIVEIRA</t>
  </si>
  <si>
    <t>28/05/2019</t>
  </si>
  <si>
    <t>30/05/2019</t>
  </si>
  <si>
    <t>CURSO EM SP</t>
  </si>
  <si>
    <t>CID VALÉRIO</t>
  </si>
  <si>
    <t>29/05/2019</t>
  </si>
  <si>
    <t>PARTICIPAR DE REUNIÃO - CONSELHO DE ADMINISTRAÇÃO</t>
  </si>
  <si>
    <t>31/05/2019</t>
  </si>
  <si>
    <t>PARTICIPAR DE REUNIÃO -CONS. DE ADMINISTRAÇÃO E FISCAL</t>
  </si>
  <si>
    <t>JÚLIO EUSTÁQUIO</t>
  </si>
  <si>
    <t>EMIRATES</t>
  </si>
  <si>
    <t>07/06/2019</t>
  </si>
  <si>
    <t>Visita de acompanhamento ao FPSA Guanabara e reunião do Comitê de Operações (OPCOM) em Beijing, China</t>
  </si>
  <si>
    <t>GIG/DXB/SIN-PEK/DXB/GIG</t>
  </si>
  <si>
    <t>Viagem à Singapura e China (visita ao FPSO Guanabara e OPCOM de Libra), no período de 31/05 - 07/06/2019.</t>
  </si>
  <si>
    <t>03/06/2019</t>
  </si>
  <si>
    <t>05/06/2019</t>
  </si>
  <si>
    <t>REUNIÃO DE COPARTICIPAÇÃO NO MME DE 3 A 4/JUN</t>
  </si>
  <si>
    <t>04/06/2019</t>
  </si>
  <si>
    <t>MARCOS PIMENTEL</t>
  </si>
  <si>
    <t>AIR FRANCE</t>
  </si>
  <si>
    <t>Viagem para Stavanger, em função do Workshop da Equinor, sobre estratégia e design do FPSO e organização / cronograma para o DG4, nos dias 5 e 6 de junho.</t>
  </si>
  <si>
    <t>GIG/CDG/AMS/SVG/AMS/CDG/GIG</t>
  </si>
  <si>
    <t>FRANCISCO TORRES</t>
  </si>
  <si>
    <t>3000022688</t>
  </si>
  <si>
    <t>REMARCAÇÃO DE BILHETE</t>
  </si>
  <si>
    <t>HAHN AIR</t>
  </si>
  <si>
    <t>SIN/DLC</t>
  </si>
  <si>
    <t>AIR CHINA</t>
  </si>
  <si>
    <t>06/06/2019</t>
  </si>
  <si>
    <t>DLC/PEK</t>
  </si>
  <si>
    <t>2101004420</t>
  </si>
  <si>
    <t>09/06/2019</t>
  </si>
  <si>
    <t>11/06/2019</t>
  </si>
  <si>
    <t>REUNIÃO DE COPARTICIPAÇÃO NO MME DE 10 a 11/JUN</t>
  </si>
  <si>
    <t>2101324483</t>
  </si>
  <si>
    <t>12/06/2019</t>
  </si>
  <si>
    <t>LEANDRO LEME</t>
  </si>
  <si>
    <t>2101508682</t>
  </si>
  <si>
    <t>14/06/2019</t>
  </si>
  <si>
    <t>PARTICIPAR DE REUNIÃO NO MME</t>
  </si>
  <si>
    <t>EUARDO GERK</t>
  </si>
  <si>
    <t>2101425011</t>
  </si>
  <si>
    <t>FLÁVIO FERNANDES</t>
  </si>
  <si>
    <t>AZUL</t>
  </si>
  <si>
    <t>1234729200</t>
  </si>
  <si>
    <t>19/06/2019</t>
  </si>
  <si>
    <t>30/06/2019</t>
  </si>
  <si>
    <t>Participação no "Field Trip" realizado pela Unesp-Rio Claro, sobre o "Estudo da influência de intrusões magmáticas em carbonatos lacustres"</t>
  </si>
  <si>
    <t>SDU/VCP/SDU</t>
  </si>
  <si>
    <t>1235022900</t>
  </si>
  <si>
    <t>24/06/2019</t>
  </si>
  <si>
    <t>PARTICIPAR DE AUDIÊNCIAS NO TCU E VISITA AO ISC-TCU</t>
  </si>
  <si>
    <t>1235078300</t>
  </si>
  <si>
    <t>2102168854</t>
  </si>
  <si>
    <t>25/06/2019</t>
  </si>
  <si>
    <t>27/06/2019</t>
  </si>
  <si>
    <t>PARTICIPAÇÃO EM CURSO DO IBGC - SP</t>
  </si>
  <si>
    <t>1234700800</t>
  </si>
  <si>
    <t>26/06/2019</t>
  </si>
  <si>
    <t>SÉRGIO LOPES</t>
  </si>
  <si>
    <t>1233365100</t>
  </si>
  <si>
    <t>01/07/2019</t>
  </si>
  <si>
    <t>PARTICIPAR DE REUNIÃO ORDINÁRIA DO CONSELHO FISCAL</t>
  </si>
  <si>
    <t>ALEXANDRE VIDIGAL</t>
  </si>
  <si>
    <t>2101394941</t>
  </si>
  <si>
    <t>28/06/2019</t>
  </si>
  <si>
    <t>MARIA TERESA (PGFN)</t>
  </si>
  <si>
    <t>2103547287</t>
  </si>
  <si>
    <t>07/07/2019</t>
  </si>
  <si>
    <t>08/07/2019</t>
  </si>
  <si>
    <t>REPRESENTANTE DA UNIÃO NA ASSEMBLEIA GERAL EXTRAORDINÁRIA</t>
  </si>
  <si>
    <t>2.874,86</t>
  </si>
  <si>
    <t>WESLEY BARRETO</t>
  </si>
  <si>
    <t>1242285700</t>
  </si>
  <si>
    <t>11/07/2019</t>
  </si>
  <si>
    <t>13/07/2019</t>
  </si>
  <si>
    <t xml:space="preserve">1ª Reunião do Subcomitê de Reservatórios e Redeterminação em Santos </t>
  </si>
  <si>
    <t>1.503,70</t>
  </si>
  <si>
    <t>VAGNER COSTA</t>
  </si>
  <si>
    <t>1242050000</t>
  </si>
  <si>
    <t>1.409,70</t>
  </si>
  <si>
    <t>1241243000</t>
  </si>
  <si>
    <t>2.942,24</t>
  </si>
  <si>
    <t>ROSANE MOTTA</t>
  </si>
  <si>
    <t>1239648200</t>
  </si>
  <si>
    <t>12/07/2019</t>
  </si>
  <si>
    <t>Workshop em Vitória Espírito Santo</t>
  </si>
  <si>
    <t>SDU/VIX/SDU</t>
  </si>
  <si>
    <t>1.098,64</t>
  </si>
  <si>
    <t>RICARDO LOUREIRO</t>
  </si>
  <si>
    <t>1239618100</t>
  </si>
  <si>
    <t>1240822600</t>
  </si>
  <si>
    <t>PARTICIPAR DE REUNIÃO NO ME e MME</t>
  </si>
  <si>
    <t>2.778,24</t>
  </si>
  <si>
    <t>ANA VIRGÍNIA</t>
  </si>
  <si>
    <t>2103683872</t>
  </si>
  <si>
    <t>2.681,24</t>
  </si>
  <si>
    <t>AUGUSTO TELLES</t>
  </si>
  <si>
    <t>1239650800</t>
  </si>
  <si>
    <t>2103682367</t>
  </si>
  <si>
    <t>1239221400</t>
  </si>
  <si>
    <t>24/07/2019</t>
  </si>
  <si>
    <t>25/07/2019</t>
  </si>
  <si>
    <t>PARTICIPAÇÃO EM REUNIÃO DO CONSELHO DE ADMINISTRAÇÃO</t>
  </si>
  <si>
    <t>1.296,24</t>
  </si>
  <si>
    <t>1242507100</t>
  </si>
  <si>
    <t>29/07/2019</t>
  </si>
  <si>
    <t>PARTICIPAÇÃO EM REUNIÃO DO CONSELHO FISCAL</t>
  </si>
  <si>
    <t>2.262,24</t>
  </si>
  <si>
    <t>2104829505</t>
  </si>
  <si>
    <t>1.628,92</t>
  </si>
  <si>
    <t>1244440000</t>
  </si>
  <si>
    <t>26/07/2019</t>
  </si>
  <si>
    <t>PARTICIPAÇÃO EM REUNIÃO DO CONSELHO FISCAL - RETORNO</t>
  </si>
  <si>
    <t>1.382,85</t>
  </si>
  <si>
    <t>1247128900</t>
  </si>
  <si>
    <t>08/08/2019</t>
  </si>
  <si>
    <t>09/08/2019</t>
  </si>
  <si>
    <t>PARTICIPAR DE ENTREGA DA CERTIFICAÇÃO IG-SEST E REUNIÃO NO TCU</t>
  </si>
  <si>
    <t>1249203700</t>
  </si>
  <si>
    <t>3000041685</t>
  </si>
  <si>
    <t>ANDREA BAPTISTA</t>
  </si>
  <si>
    <t>1241052800</t>
  </si>
  <si>
    <t>11/08/2019</t>
  </si>
  <si>
    <t>14/08/2019</t>
  </si>
  <si>
    <t>1257736600</t>
  </si>
  <si>
    <t>20/08/2019</t>
  </si>
  <si>
    <t>21/08/2019</t>
  </si>
  <si>
    <t>REUNIÕES NO MME E MINISTÉRIO DA ECONOMIA</t>
  </si>
  <si>
    <t>1255110100</t>
  </si>
  <si>
    <t>3000043802</t>
  </si>
  <si>
    <t>1257735000</t>
  </si>
  <si>
    <t>IDA BRASÍLIA REUNIÃO COM A SEST</t>
  </si>
  <si>
    <t>1257747500</t>
  </si>
  <si>
    <t>22/08/2019</t>
  </si>
  <si>
    <t>RETORNO - VISTORIA NOVO ESCRITÓRIO PPSA</t>
  </si>
  <si>
    <t>CGH/SDU</t>
  </si>
  <si>
    <t>1257828200</t>
  </si>
  <si>
    <t>BRASÍLIA - SÃO PAULO - VISTORIA NOVO ESCRITÓRIO PPSA</t>
  </si>
  <si>
    <t>BSB/CGH</t>
  </si>
  <si>
    <t>1252521200</t>
  </si>
  <si>
    <t>PARTICIPAR DE TREINAMENTO BÁSICO PARA CONSELHEIROS</t>
  </si>
  <si>
    <t>MARCOS RIBEIRO</t>
  </si>
  <si>
    <t>1257774400</t>
  </si>
  <si>
    <t>VISTORIA EM NOVO ESCRITÓRIO DA PPSA EM SP</t>
  </si>
  <si>
    <t>1257762800</t>
  </si>
  <si>
    <t>23/08/2019</t>
  </si>
  <si>
    <t xml:space="preserve">LATAM </t>
  </si>
  <si>
    <t>2106785134</t>
  </si>
  <si>
    <t>26/08/2019</t>
  </si>
  <si>
    <t>PARTICIPAR DE REUNIÃO ORDINÁRIA DO CONSELHO FISCAL - AGOSTO/19</t>
  </si>
  <si>
    <t>GIG/BSB</t>
  </si>
  <si>
    <t>1252143200</t>
  </si>
  <si>
    <t>28/08/2019</t>
  </si>
  <si>
    <t>29/08/2019</t>
  </si>
  <si>
    <t>PARTICIPAÇÃO DO CA DE AGOSTO-19</t>
  </si>
  <si>
    <t>GIG/BSB/GIG</t>
  </si>
  <si>
    <t>2108692532</t>
  </si>
  <si>
    <t>30/08/2019</t>
  </si>
  <si>
    <t>BSB/GIG/BSB</t>
  </si>
  <si>
    <t>2104089080</t>
  </si>
  <si>
    <t>02/09/2019</t>
  </si>
  <si>
    <t>04/09/2019</t>
  </si>
  <si>
    <t>VIAGEM CANCELADA - REUNIÃO NO MME</t>
  </si>
  <si>
    <t>395,24</t>
  </si>
  <si>
    <t>1258874500</t>
  </si>
  <si>
    <t>03/09/2019</t>
  </si>
  <si>
    <t>TREINAMENTO IBGC</t>
  </si>
  <si>
    <t>795,70</t>
  </si>
  <si>
    <t>1239401600</t>
  </si>
  <si>
    <t>05/09/2019</t>
  </si>
  <si>
    <t>CURSO DE GOVERNANÇA CORPORATIVA NO IBGC</t>
  </si>
  <si>
    <t>306,70</t>
  </si>
  <si>
    <t>3000045054</t>
  </si>
  <si>
    <t xml:space="preserve">DIFERENÇA DE TARIFA + TAXA DE REMARCAÇÃOREMARCAÇÃO </t>
  </si>
  <si>
    <t>459,90</t>
  </si>
  <si>
    <t>1263903100</t>
  </si>
  <si>
    <t>DATA ROOM DOS DIAS 04 E 05 DE SETEMBRO EM VITORIA</t>
  </si>
  <si>
    <t>GIG/VIX/GIG</t>
  </si>
  <si>
    <t>CARLOS CARDOSO</t>
  </si>
  <si>
    <t>1263913400</t>
  </si>
  <si>
    <t>FABIANO PEREIRA</t>
  </si>
  <si>
    <t>1242824200</t>
  </si>
  <si>
    <t>10/09/2019</t>
  </si>
  <si>
    <t>CURSO DE CONSELHEIROS NO IBGC</t>
  </si>
  <si>
    <t>715,24</t>
  </si>
  <si>
    <t>ANTONIO CLÁUDIO</t>
  </si>
  <si>
    <t>1266014800</t>
  </si>
  <si>
    <t>IDA - VISITA INSTALAÇÕES MARINHA DO BRASIL</t>
  </si>
  <si>
    <t>GIG/CGH</t>
  </si>
  <si>
    <t>ANDRÉ OLIVEIRA</t>
  </si>
  <si>
    <t>2109821438</t>
  </si>
  <si>
    <t>11/09/2019</t>
  </si>
  <si>
    <t>REUNIÃO COM STEFANINNI</t>
  </si>
  <si>
    <t>GIG/CGH/GIG</t>
  </si>
  <si>
    <t>1265743300</t>
  </si>
  <si>
    <t>12/09/2019</t>
  </si>
  <si>
    <t>REUNIÕES COM STEFANINNI, COMGÁS E VISITA USP</t>
  </si>
  <si>
    <t>1265740900</t>
  </si>
  <si>
    <t>14/09/2019</t>
  </si>
  <si>
    <t>1266043000</t>
  </si>
  <si>
    <t>VOLTA - VISITA INSTALAÇÕES MARINHA DO BRASIL</t>
  </si>
  <si>
    <t>VCP/GIG</t>
  </si>
  <si>
    <t>1267678200</t>
  </si>
  <si>
    <t>16/09/2019</t>
  </si>
  <si>
    <t>IDA - REUNIÃO NO MINISTÉRIO DE MINAS E ENERGIA E NO SENADO</t>
  </si>
  <si>
    <t>1267623800</t>
  </si>
  <si>
    <t>REUNIÃO NO MINISTÉRIO DE MINAS E ENERGIA</t>
  </si>
  <si>
    <t>2110496409</t>
  </si>
  <si>
    <t>17/09/2019</t>
  </si>
  <si>
    <t>VOLTA - REUNIÃO NO MINISTÉRIO DE MINAS E ENERGIA E NO SENADO</t>
  </si>
  <si>
    <t>JOSÉ BARRETO</t>
  </si>
  <si>
    <t>2110495452</t>
  </si>
  <si>
    <t>19/09/2019</t>
  </si>
  <si>
    <t>20/09/2019</t>
  </si>
  <si>
    <t>TREINAMENTO PARA CONSELHO DE ADMINISTRAÇÃO</t>
  </si>
  <si>
    <t>1270787500</t>
  </si>
  <si>
    <t>25/09/2019</t>
  </si>
  <si>
    <t>26/09/2019</t>
  </si>
  <si>
    <t>REUNIÃO COM SEST E CONSELHO DE ADMINISTRAÇÃO</t>
  </si>
  <si>
    <t>1270763000</t>
  </si>
  <si>
    <t>SAMIR AWAD</t>
  </si>
  <si>
    <t>1270807500</t>
  </si>
  <si>
    <t>1274179200</t>
  </si>
  <si>
    <t>27/09/2019</t>
  </si>
  <si>
    <t>01/10/2019</t>
  </si>
  <si>
    <t>REUNIÃO DO CONSELHO FISCAL SETEMBRO/19</t>
  </si>
  <si>
    <t>1259751200</t>
  </si>
  <si>
    <t>REUNIÃO DO CONSELHO DE ADMINISTRAÇÃO AGOSTO/19</t>
  </si>
  <si>
    <t>1.903,32</t>
  </si>
  <si>
    <t>2111586368</t>
  </si>
  <si>
    <t>29/09/2019</t>
  </si>
  <si>
    <t>IDA - REUNIÃO DO CONSELHO FISCAL SETEMBRO/19</t>
  </si>
  <si>
    <t>1273218800</t>
  </si>
  <si>
    <t>30/09/2019</t>
  </si>
  <si>
    <t>VOLTA - REUNIÃO DO CONSELHO FISCAL SETEMBRO/19</t>
  </si>
  <si>
    <t>1273363400</t>
  </si>
  <si>
    <t>FAZER PALESTRA NA UNICAMP</t>
  </si>
  <si>
    <t>GIG/VCP</t>
  </si>
  <si>
    <t>IDA</t>
  </si>
  <si>
    <t>VOLTA</t>
  </si>
  <si>
    <t>PASSAGEM AÉREA</t>
  </si>
  <si>
    <t>2107954232</t>
  </si>
  <si>
    <t>03/10/2019</t>
  </si>
  <si>
    <t>CURSO DE GOVERNANÇA IBGC - SP</t>
  </si>
  <si>
    <t>783,70</t>
  </si>
  <si>
    <t>1275382000</t>
  </si>
  <si>
    <t>VOLTA - FAZER PALESTRA NA UNICAMP</t>
  </si>
  <si>
    <t>3000039512</t>
  </si>
  <si>
    <t>CURSO DE CONSELHEIRO DO IBGC EM SP</t>
  </si>
  <si>
    <t>BSB/CGH/BSB</t>
  </si>
  <si>
    <t>328,08</t>
  </si>
  <si>
    <t>1275208600</t>
  </si>
  <si>
    <t>1275041200</t>
  </si>
  <si>
    <t>14/10/2019</t>
  </si>
  <si>
    <t>VOLTA - 100ª ARVORE DE NATAL MOLHADA - AKER SOLUTIONS</t>
  </si>
  <si>
    <t>CWB/SDU</t>
  </si>
  <si>
    <t>1274802000</t>
  </si>
  <si>
    <t>IDA -100ª ARVORE DE NATAL MOLHADA - AKER SOLUTIONS</t>
  </si>
  <si>
    <t>SDU/CWB/SDU</t>
  </si>
  <si>
    <t>LUIZ GUILHERME SOARES</t>
  </si>
  <si>
    <t>1274820400</t>
  </si>
  <si>
    <t>SDU/CWB</t>
  </si>
  <si>
    <t>1275184600</t>
  </si>
  <si>
    <t>HUMBERTO ALVES (PGFN)</t>
  </si>
  <si>
    <t>1281321200</t>
  </si>
  <si>
    <t>15/10/2019</t>
  </si>
  <si>
    <t>REPRESENTANTE DA UNIÃO EM ASSEMBLEIA EXTRAORDINÁRIA (IDA)</t>
  </si>
  <si>
    <t>1281390600</t>
  </si>
  <si>
    <t>16/10/2019</t>
  </si>
  <si>
    <t>REPRESENTANTE DA UNIÃO EM ASSEMBLEIA EXTRAORDINÁRIA (VOLTA)</t>
  </si>
  <si>
    <t>1279192800</t>
  </si>
  <si>
    <t>17/10/2019</t>
  </si>
  <si>
    <t>CERIMÔNIA HOMENAGEM ALMIRANTE NEY ZANELLA DO MME - SP</t>
  </si>
  <si>
    <t>1276141500</t>
  </si>
  <si>
    <t>1282528400</t>
  </si>
  <si>
    <t>REUNIÃO EM BRASÍLIA COM ASCOM (LEILÃO CESSÃO ONEROSA)</t>
  </si>
  <si>
    <t>LUFTHANSA</t>
  </si>
  <si>
    <t>6004395179</t>
  </si>
  <si>
    <t>18/10/2019</t>
  </si>
  <si>
    <t>27/10/2019</t>
  </si>
  <si>
    <t>HISEP  DE-RISKING KICKOFF MEETING (1º TRECHO)</t>
  </si>
  <si>
    <t>GIG/FRA/AMS/FRA/GIG</t>
  </si>
  <si>
    <t>KLM</t>
  </si>
  <si>
    <t>6004395180</t>
  </si>
  <si>
    <t>21/10/2019</t>
  </si>
  <si>
    <t>HISEP  DE-RISKING KICKOFF MEETING (BERGEN E OSLO)</t>
  </si>
  <si>
    <t>AMS/BGO</t>
  </si>
  <si>
    <t>ANTONIO CAPELEIRO</t>
  </si>
  <si>
    <t>2114190589</t>
  </si>
  <si>
    <t>IEA Brazil Gas Workshop 2019 - Novo Mercado de Gás. (IDA)</t>
  </si>
  <si>
    <t>1281407000</t>
  </si>
  <si>
    <t>23/10/2019</t>
  </si>
  <si>
    <t>IEA Brazil Gas Workshop 2019 - Novo Mercado de Gás.</t>
  </si>
  <si>
    <t>1281413400</t>
  </si>
  <si>
    <t>24/10/2019</t>
  </si>
  <si>
    <t>NORWEGIAN</t>
  </si>
  <si>
    <t>6004461770</t>
  </si>
  <si>
    <t>BGO/OSL</t>
  </si>
  <si>
    <t>1284191100</t>
  </si>
  <si>
    <t>1283052700</t>
  </si>
  <si>
    <t>1283692000</t>
  </si>
  <si>
    <t>IEA Brazil Gas Workshop 2019 - Novo Mercado de Gás. (VOLTA)</t>
  </si>
  <si>
    <t>2114456102</t>
  </si>
  <si>
    <t>PARTICIPAR DE REUNIÃO ORDINÁRIA DO CONSELHO FISCAL (IDA)</t>
  </si>
  <si>
    <t>6004461773</t>
  </si>
  <si>
    <t>25/10/2019</t>
  </si>
  <si>
    <t>OSL/AMS</t>
  </si>
  <si>
    <t>1283632300</t>
  </si>
  <si>
    <t>CNF/SDU</t>
  </si>
  <si>
    <t>1283635500</t>
  </si>
  <si>
    <t>PARTICIPAR DE REUNIÃO ORDINÁRIA DO CONSELHO FISCAL (VOLTA)</t>
  </si>
  <si>
    <t>1282954100</t>
  </si>
  <si>
    <t>28/10/2019</t>
  </si>
  <si>
    <t>2114555910</t>
  </si>
  <si>
    <t>30/10/2019</t>
  </si>
  <si>
    <t>01/11/2019</t>
  </si>
  <si>
    <t>SEMINÁRIO JURÍDICO DA CESSÃO ONEROSA</t>
  </si>
  <si>
    <t>MARIA LUIZA</t>
  </si>
  <si>
    <t>2102938046</t>
  </si>
  <si>
    <t>05/11/2019</t>
  </si>
  <si>
    <t>07/11/2019</t>
  </si>
  <si>
    <t>PARTICIPAR DE CURSO NO IBGC - SP</t>
  </si>
  <si>
    <t>1289141500</t>
  </si>
  <si>
    <t>CERIMÔNIA 300 DIAS DE GOVERNO</t>
  </si>
  <si>
    <t>2117283479</t>
  </si>
  <si>
    <t>19/11/2019</t>
  </si>
  <si>
    <t>REUNIÃO NO MME - CESSÃO ONEROSA</t>
  </si>
  <si>
    <t>2117283975</t>
  </si>
  <si>
    <t>MARCELO GUARANYS</t>
  </si>
  <si>
    <t>27/11/2019</t>
  </si>
  <si>
    <t>1298581300</t>
  </si>
  <si>
    <t>ALTERAÇÃO DE BILHETE</t>
  </si>
  <si>
    <t>1295708200</t>
  </si>
  <si>
    <t>28/11/2019</t>
  </si>
  <si>
    <t>02/12/2019</t>
  </si>
  <si>
    <t>PARTICIPAR DE REUNIÃO DO CONSELHO FISCAL</t>
  </si>
  <si>
    <t>ARMANDO ALMEIDA</t>
  </si>
  <si>
    <t>1299452200</t>
  </si>
  <si>
    <t>29/11/2019</t>
  </si>
  <si>
    <t>2118204896</t>
  </si>
  <si>
    <t>1298382000</t>
  </si>
  <si>
    <t>PARTICIPAR DE REUNIÃO DO CONSELHO FISCAL - IDA</t>
  </si>
  <si>
    <t>2118013315</t>
  </si>
  <si>
    <t>PARTICIPAR DE REUNIÃO DO CONSELHO FISCAL - VOLTA</t>
  </si>
  <si>
    <t>2118253913</t>
  </si>
  <si>
    <t>VALOR PASSAGEM</t>
  </si>
  <si>
    <t>3000079777</t>
  </si>
  <si>
    <t>01/12/2019</t>
  </si>
  <si>
    <t>RETORNO RIO-BRASÍLIA - ALTERAÇÃO DE BILHETE</t>
  </si>
  <si>
    <t>3000029772</t>
  </si>
  <si>
    <t>03/12/2019</t>
  </si>
  <si>
    <t>05/12/2019</t>
  </si>
  <si>
    <t>ANDRÉ ONOFRE</t>
  </si>
  <si>
    <t>2118180681</t>
  </si>
  <si>
    <t>04/12/2019</t>
  </si>
  <si>
    <t>EVENTO IBM AUTOMATION / TRANSFORMATION DAY - SP</t>
  </si>
  <si>
    <t>1302610900</t>
  </si>
  <si>
    <t>10/12/2019</t>
  </si>
  <si>
    <t>12/12/2019</t>
  </si>
  <si>
    <t>REUNIAÕ ORDINÁRIA E EXTRAORDINÁRIA - CONFIS</t>
  </si>
  <si>
    <t>1300991400</t>
  </si>
  <si>
    <t>11/12/2019</t>
  </si>
  <si>
    <t>PREMIAÇÃO - OS 100 MELHORES DA ENERGIA</t>
  </si>
  <si>
    <t>1302427700</t>
  </si>
  <si>
    <t>Consolidado de 2019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</si>
  <si>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</si>
  <si>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</si>
  <si>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</si>
  <si>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</si>
  <si>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</si>
  <si>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</si>
  <si>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</si>
  <si>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</si>
  <si>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</si>
  <si>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</si>
  <si>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</si>
  <si>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</si>
  <si>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</si>
  <si>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</si>
  <si>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Outras Despesas</t>
  </si>
  <si>
    <t>Passagens Aéreas</t>
  </si>
  <si>
    <t>Refeições e Lanches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</si>
</sst>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7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Arial"/>
      <charset val="1"/>
    </font>
    <font>
      <sz val="8"/>
      <color rgb="FF000000"/>
      <name val="Calibri"/>
      <family val="2"/>
      <scheme val="minor"/>
    </font>
    <font>
      <b/>
      <sz val="9"/>
      <color indexed="81"/>
      <name val="Segoe UI"/>
      <charset val="1"/>
    </font>
    <font>
      <b/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18" fillId="0" borderId="0"/>
  </cellStyleXfs>
  <cellXfs count="201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1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left" vertical="center" wrapText="1"/>
      <protection locked="0"/>
    </xf>
    <xf numFmtId="4" fontId="2" fillId="2" borderId="1" xfId="1" applyNumberFormat="1" applyFont="1" applyFill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5" borderId="1" xfId="1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6" fillId="5" borderId="1" xfId="1" applyNumberFormat="1" applyFont="1" applyFill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16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NumberFormat="1" applyFont="1" applyFill="1" applyBorder="1" applyAlignment="1" applyProtection="1">
      <alignment horizontal="center" vertical="center"/>
      <protection locked="0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1" fontId="1" fillId="0" borderId="1" xfId="1" applyNumberFormat="1" applyFont="1" applyFill="1" applyBorder="1" applyAlignment="1" applyProtection="1">
      <alignment horizontal="center" vertical="center"/>
      <protection locked="0"/>
    </xf>
    <xf numFmtId="2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4" fontId="6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 readingOrder="1"/>
    </xf>
    <xf numFmtId="0" fontId="7" fillId="0" borderId="1" xfId="0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 vertical="center" readingOrder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vertical="center" readingOrder="1"/>
    </xf>
    <xf numFmtId="2" fontId="11" fillId="0" borderId="3" xfId="0" applyNumberFormat="1" applyFont="1" applyFill="1" applyBorder="1" applyAlignment="1" applyProtection="1">
      <alignment horizontal="center" vertical="center" readingOrder="1"/>
    </xf>
    <xf numFmtId="0" fontId="11" fillId="0" borderId="3" xfId="0" applyNumberFormat="1" applyFont="1" applyFill="1" applyBorder="1" applyAlignment="1" applyProtection="1">
      <alignment horizontal="center" vertical="center" readingOrder="1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11" fillId="0" borderId="3" xfId="0" applyNumberFormat="1" applyFont="1" applyFill="1" applyBorder="1" applyAlignment="1" applyProtection="1">
      <alignment horizontal="center" vertical="center" readingOrder="1"/>
    </xf>
    <xf numFmtId="4" fontId="2" fillId="6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center" vertical="center"/>
      <protection locked="0"/>
    </xf>
    <xf numFmtId="4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vertical="center" readingOrder="1"/>
    </xf>
    <xf numFmtId="0" fontId="14" fillId="0" borderId="0" xfId="1" applyFont="1" applyAlignment="1" applyProtection="1">
      <alignment horizontal="left" vertical="center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4" fillId="0" borderId="1" xfId="1" applyFont="1" applyBorder="1" applyAlignment="1" applyProtection="1">
      <alignment horizontal="left" vertical="center"/>
    </xf>
    <xf numFmtId="2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</xf>
    <xf numFmtId="164" fontId="8" fillId="0" borderId="3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4" fontId="8" fillId="0" borderId="4" xfId="0" applyNumberFormat="1" applyFont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readingOrder="1"/>
    </xf>
    <xf numFmtId="0" fontId="8" fillId="0" borderId="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64" fontId="8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center" vertical="center"/>
    </xf>
    <xf numFmtId="4" fontId="8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 readingOrder="1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4" fontId="16" fillId="0" borderId="1" xfId="0" applyNumberFormat="1" applyFont="1" applyFill="1" applyBorder="1" applyAlignment="1" applyProtection="1">
      <alignment horizontal="center" vertical="center" readingOrder="1"/>
    </xf>
    <xf numFmtId="2" fontId="3" fillId="0" borderId="3" xfId="1" applyNumberFormat="1" applyFont="1" applyFill="1" applyBorder="1" applyAlignment="1" applyProtection="1">
      <alignment horizontal="center" vertical="center"/>
    </xf>
    <xf numFmtId="1" fontId="3" fillId="0" borderId="3" xfId="1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</xf>
    <xf numFmtId="4" fontId="16" fillId="0" borderId="4" xfId="0" applyNumberFormat="1" applyFont="1" applyFill="1" applyBorder="1" applyAlignment="1" applyProtection="1">
      <alignment horizontal="center" vertical="center" readingOrder="1"/>
    </xf>
    <xf numFmtId="0" fontId="16" fillId="0" borderId="3" xfId="0" applyNumberFormat="1" applyFont="1" applyFill="1" applyBorder="1" applyAlignment="1" applyProtection="1">
      <alignment vertical="center" readingOrder="1"/>
    </xf>
    <xf numFmtId="2" fontId="3" fillId="0" borderId="1" xfId="1" applyNumberFormat="1" applyFont="1" applyFill="1" applyBorder="1" applyAlignment="1" applyProtection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 readingOrder="1"/>
    </xf>
    <xf numFmtId="0" fontId="3" fillId="0" borderId="1" xfId="1" applyFont="1" applyFill="1" applyBorder="1" applyAlignment="1" applyProtection="1">
      <alignment horizontal="left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 readingOrder="1"/>
    </xf>
    <xf numFmtId="0" fontId="17" fillId="0" borderId="1" xfId="0" applyNumberFormat="1" applyFont="1" applyFill="1" applyBorder="1" applyAlignment="1" applyProtection="1">
      <alignment horizontal="center" vertical="center" readingOrder="1"/>
    </xf>
    <xf numFmtId="4" fontId="16" fillId="0" borderId="5" xfId="0" applyNumberFormat="1" applyFont="1" applyFill="1" applyBorder="1" applyAlignment="1" applyProtection="1">
      <alignment horizontal="center" vertical="center" readingOrder="1"/>
    </xf>
    <xf numFmtId="4" fontId="3" fillId="2" borderId="1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left" vertical="center"/>
    </xf>
    <xf numFmtId="4" fontId="7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readingOrder="1"/>
    </xf>
    <xf numFmtId="0" fontId="19" fillId="0" borderId="1" xfId="0" applyFont="1" applyFill="1" applyBorder="1" applyAlignment="1">
      <alignment vertical="center"/>
    </xf>
    <xf numFmtId="0" fontId="15" fillId="0" borderId="10" xfId="0" applyNumberFormat="1" applyFont="1" applyFill="1" applyBorder="1" applyAlignment="1" applyProtection="1">
      <alignment horizontal="center" vertical="center" readingOrder="1"/>
    </xf>
    <xf numFmtId="0" fontId="7" fillId="0" borderId="3" xfId="0" applyFont="1" applyFill="1" applyBorder="1" applyAlignment="1" applyProtection="1">
      <alignment horizontal="left" vertical="center" wrapText="1"/>
    </xf>
    <xf numFmtId="4" fontId="15" fillId="0" borderId="3" xfId="0" applyNumberFormat="1" applyFont="1" applyFill="1" applyBorder="1" applyAlignment="1" applyProtection="1">
      <alignment horizontal="center" vertical="center" readingOrder="1"/>
    </xf>
    <xf numFmtId="4" fontId="15" fillId="0" borderId="11" xfId="0" applyNumberFormat="1" applyFont="1" applyFill="1" applyBorder="1" applyAlignment="1" applyProtection="1">
      <alignment horizontal="center" vertical="center" readingOrder="1"/>
    </xf>
    <xf numFmtId="4" fontId="13" fillId="2" borderId="1" xfId="1" applyNumberFormat="1" applyFont="1" applyFill="1" applyBorder="1" applyAlignment="1" applyProtection="1">
      <alignment horizontal="center" vertical="center"/>
    </xf>
    <xf numFmtId="0" fontId="13" fillId="5" borderId="1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 applyProtection="1">
      <alignment horizontal="left" vertical="center"/>
    </xf>
    <xf numFmtId="0" fontId="14" fillId="0" borderId="12" xfId="1" applyFont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vertical="center" readingOrder="1"/>
    </xf>
    <xf numFmtId="0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1" xfId="0" applyNumberFormat="1" applyFont="1" applyFill="1" applyBorder="1" applyAlignment="1" applyProtection="1">
      <alignment horizontal="center" vertical="center" readingOrder="1"/>
    </xf>
    <xf numFmtId="4" fontId="13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NumberFormat="1" applyFont="1" applyFill="1" applyBorder="1" applyAlignment="1" applyProtection="1">
      <alignment vertical="center" readingOrder="1"/>
    </xf>
    <xf numFmtId="0" fontId="11" fillId="6" borderId="3" xfId="0" applyNumberFormat="1" applyFont="1" applyFill="1" applyBorder="1" applyAlignment="1" applyProtection="1">
      <alignment horizontal="center" vertical="center" readingOrder="1"/>
    </xf>
    <xf numFmtId="0" fontId="11" fillId="6" borderId="1" xfId="0" applyNumberFormat="1" applyFont="1" applyFill="1" applyBorder="1" applyAlignment="1" applyProtection="1">
      <alignment vertical="center" readingOrder="1"/>
    </xf>
    <xf numFmtId="4" fontId="11" fillId="6" borderId="3" xfId="0" applyNumberFormat="1" applyFont="1" applyFill="1" applyBorder="1" applyAlignment="1" applyProtection="1">
      <alignment horizontal="center" vertical="center" readingOrder="1"/>
    </xf>
    <xf numFmtId="4" fontId="7" fillId="6" borderId="1" xfId="0" applyNumberFormat="1" applyFont="1" applyFill="1" applyBorder="1" applyAlignment="1" applyProtection="1">
      <alignment horizontal="center" vertical="center"/>
    </xf>
    <xf numFmtId="0" fontId="14" fillId="6" borderId="1" xfId="1" applyNumberFormat="1" applyFont="1" applyFill="1" applyBorder="1" applyAlignment="1" applyProtection="1">
      <alignment horizontal="center" vertical="center"/>
      <protection locked="0"/>
    </xf>
    <xf numFmtId="2" fontId="13" fillId="6" borderId="1" xfId="1" applyNumberFormat="1" applyFont="1" applyFill="1" applyBorder="1" applyAlignment="1" applyProtection="1">
      <alignment horizontal="center" vertical="center"/>
      <protection locked="0"/>
    </xf>
    <xf numFmtId="4" fontId="13" fillId="6" borderId="1" xfId="1" applyNumberFormat="1" applyFont="1" applyFill="1" applyBorder="1" applyAlignment="1" applyProtection="1">
      <alignment horizontal="center" vertical="center"/>
      <protection locked="0"/>
    </xf>
    <xf numFmtId="4" fontId="21" fillId="2" borderId="3" xfId="0" applyNumberFormat="1" applyFont="1" applyFill="1" applyBorder="1" applyAlignment="1" applyProtection="1">
      <alignment horizontal="center" vertical="center" readingOrder="1"/>
    </xf>
    <xf numFmtId="4" fontId="14" fillId="2" borderId="1" xfId="1" applyNumberFormat="1" applyFont="1" applyFill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4" fontId="14" fillId="0" borderId="0" xfId="1" applyNumberFormat="1" applyFont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 readingOrder="1"/>
    </xf>
    <xf numFmtId="4" fontId="22" fillId="0" borderId="0" xfId="0" applyNumberFormat="1" applyFont="1" applyFill="1" applyBorder="1" applyAlignment="1" applyProtection="1">
      <alignment horizontal="right" vertical="center" readingOrder="1"/>
    </xf>
    <xf numFmtId="0" fontId="22" fillId="0" borderId="0" xfId="0" applyNumberFormat="1" applyFont="1" applyFill="1" applyBorder="1" applyAlignment="1" applyProtection="1">
      <alignment vertical="center" readingOrder="1"/>
    </xf>
    <xf numFmtId="0" fontId="22" fillId="0" borderId="0" xfId="0" applyNumberFormat="1" applyFont="1" applyFill="1" applyBorder="1" applyAlignment="1" applyProtection="1">
      <alignment horizontal="right" vertical="center" readingOrder="1"/>
    </xf>
    <xf numFmtId="0" fontId="23" fillId="0" borderId="1" xfId="0" applyNumberFormat="1" applyFont="1" applyFill="1" applyBorder="1" applyAlignment="1" applyProtection="1">
      <alignment vertical="center" readingOrder="1"/>
    </xf>
    <xf numFmtId="0" fontId="23" fillId="0" borderId="1" xfId="0" applyNumberFormat="1" applyFont="1" applyFill="1" applyBorder="1" applyAlignment="1" applyProtection="1">
      <alignment horizontal="center" vertical="center" readingOrder="1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/>
    </xf>
    <xf numFmtId="4" fontId="23" fillId="0" borderId="1" xfId="0" applyNumberFormat="1" applyFont="1" applyFill="1" applyBorder="1" applyAlignment="1" applyProtection="1">
      <alignment horizontal="center" vertical="center" readingOrder="1"/>
    </xf>
    <xf numFmtId="4" fontId="1" fillId="0" borderId="3" xfId="1" applyNumberFormat="1" applyFont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vertical="center" readingOrder="1"/>
    </xf>
    <xf numFmtId="4" fontId="6" fillId="2" borderId="1" xfId="1" applyNumberFormat="1" applyFont="1" applyFill="1" applyBorder="1" applyAlignment="1" applyProtection="1">
      <alignment horizontal="center" vertical="center"/>
    </xf>
    <xf numFmtId="4" fontId="1" fillId="2" borderId="1" xfId="1" applyNumberFormat="1" applyFont="1" applyFill="1" applyBorder="1" applyAlignment="1" applyProtection="1">
      <alignment horizontal="center" vertical="center"/>
    </xf>
    <xf numFmtId="4" fontId="23" fillId="0" borderId="3" xfId="0" applyNumberFormat="1" applyFont="1" applyFill="1" applyBorder="1" applyAlignment="1" applyProtection="1">
      <alignment horizontal="center" vertical="center" readingOrder="1"/>
    </xf>
    <xf numFmtId="3" fontId="23" fillId="0" borderId="1" xfId="0" applyNumberFormat="1" applyFont="1" applyFill="1" applyBorder="1" applyAlignment="1" applyProtection="1">
      <alignment horizontal="center" vertical="center" readingOrder="1"/>
    </xf>
    <xf numFmtId="3" fontId="23" fillId="0" borderId="3" xfId="0" applyNumberFormat="1" applyFont="1" applyFill="1" applyBorder="1" applyAlignment="1" applyProtection="1">
      <alignment horizontal="center" vertical="center" readingOrder="1"/>
    </xf>
    <xf numFmtId="4" fontId="25" fillId="0" borderId="1" xfId="0" applyNumberFormat="1" applyFont="1" applyFill="1" applyBorder="1" applyAlignment="1" applyProtection="1">
      <alignment horizontal="center" vertical="center" readingOrder="1"/>
    </xf>
    <xf numFmtId="4" fontId="6" fillId="0" borderId="1" xfId="1" applyNumberFormat="1" applyFont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 readingOrder="1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</xf>
    <xf numFmtId="4" fontId="3" fillId="0" borderId="0" xfId="1" applyNumberFormat="1" applyFont="1" applyAlignment="1" applyProtection="1">
      <alignment horizontal="center" vertical="center"/>
    </xf>
    <xf numFmtId="2" fontId="14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26" fillId="0" borderId="0" xfId="0" applyFont="1"/>
    <xf numFmtId="4" fontId="26" fillId="0" borderId="0" xfId="0" applyNumberFormat="1" applyFont="1"/>
    <xf numFmtId="0" fontId="27" fillId="7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4" fontId="0" fillId="8" borderId="0" xfId="0" applyNumberFormat="1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2"/>
  <sheetViews>
    <sheetView topLeftCell="D9" workbookViewId="0">
      <selection activeCell="B7" sqref="B7"/>
    </sheetView>
  </sheetViews>
  <sheetFormatPr defaultColWidth="17.140625" defaultRowHeight="12" x14ac:dyDescent="0.25"/>
  <cols>
    <col min="1" max="1" width="22.28515625" style="8" customWidth="1"/>
    <col min="2" max="2" width="11.85546875" style="8" customWidth="1"/>
    <col min="3" max="3" width="14.5703125" style="8" customWidth="1"/>
    <col min="4" max="6" width="13" style="8" customWidth="1"/>
    <col min="7" max="7" width="31.140625" style="8" customWidth="1"/>
    <col min="8" max="8" width="14.85546875" style="8" customWidth="1"/>
    <col min="9" max="9" width="12.42578125" style="8" customWidth="1"/>
    <col min="10" max="10" width="13.140625" style="8" customWidth="1"/>
    <col min="11" max="11" width="12.42578125" style="8" customWidth="1"/>
    <col min="12" max="12" width="13.7109375" style="8" customWidth="1"/>
    <col min="13" max="13" width="11.5703125" style="8" customWidth="1"/>
    <col min="14" max="14" width="11.85546875" style="8" customWidth="1"/>
    <col min="15" max="15" width="13.42578125" style="8" customWidth="1"/>
    <col min="16" max="16384" width="17.140625" style="8"/>
  </cols>
  <sheetData>
    <row r="1" spans="1:15" ht="38.450000000000003" customHeight="1" x14ac:dyDescent="0.25">
      <c r="A1" s="9" t="s">
        <v>0</v>
      </c>
    </row>
    <row r="2" spans="1:15" s="2" customFormat="1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pans="1:15" s="5" customFormat="1" ht="30" customHeight="1" x14ac:dyDescent="0.25">
      <c r="A3" s="3" t="s">
        <v>16</v>
      </c>
      <c r="B3" s="4" t="s">
        <v>17</v>
      </c>
      <c r="C3" s="4" t="s">
        <v>18</v>
      </c>
      <c r="D3" s="4" t="s">
        <v>19</v>
      </c>
      <c r="E3" s="13">
        <v>43488</v>
      </c>
      <c r="F3" s="13">
        <v>43490</v>
      </c>
      <c r="G3" s="4" t="s">
        <v>20</v>
      </c>
      <c r="H3" s="4" t="s">
        <v>21</v>
      </c>
      <c r="I3" s="10">
        <v>2256.64</v>
      </c>
      <c r="J3" s="17">
        <v>213.84</v>
      </c>
      <c r="K3" s="17">
        <v>2</v>
      </c>
      <c r="L3" s="17">
        <f>J3*K3</f>
        <v>427.68</v>
      </c>
      <c r="M3" s="17">
        <v>0</v>
      </c>
      <c r="N3" s="17">
        <v>89.34</v>
      </c>
      <c r="O3" s="30">
        <f>I3+L3+M3+N3</f>
        <v>2773.66</v>
      </c>
    </row>
    <row r="4" spans="1:15" s="5" customFormat="1" ht="30.95" customHeight="1" x14ac:dyDescent="0.25">
      <c r="A4" s="3" t="s">
        <v>22</v>
      </c>
      <c r="B4" s="4" t="s">
        <v>23</v>
      </c>
      <c r="C4" s="4" t="s">
        <v>18</v>
      </c>
      <c r="D4" s="4" t="s">
        <v>24</v>
      </c>
      <c r="E4" s="13">
        <v>43489</v>
      </c>
      <c r="F4" s="13">
        <v>43490</v>
      </c>
      <c r="G4" s="4" t="s">
        <v>25</v>
      </c>
      <c r="H4" s="4" t="s">
        <v>21</v>
      </c>
      <c r="I4" s="10">
        <v>2324.56</v>
      </c>
      <c r="J4" s="17">
        <v>213.84</v>
      </c>
      <c r="K4" s="17">
        <v>2</v>
      </c>
      <c r="L4" s="17">
        <f t="shared" ref="L4:L10" si="0">J4*K4</f>
        <v>427.68</v>
      </c>
      <c r="M4" s="17">
        <v>122.4</v>
      </c>
      <c r="N4" s="17">
        <v>68.680000000000007</v>
      </c>
      <c r="O4" s="30">
        <f t="shared" ref="O4:O10" si="1">I4+L4+M4+N4</f>
        <v>2943.3199999999997</v>
      </c>
    </row>
    <row r="5" spans="1:15" s="5" customFormat="1" ht="42" customHeight="1" x14ac:dyDescent="0.25">
      <c r="A5" s="3" t="s">
        <v>26</v>
      </c>
      <c r="B5" s="4" t="s">
        <v>17</v>
      </c>
      <c r="C5" s="4" t="s">
        <v>18</v>
      </c>
      <c r="D5" s="4" t="s">
        <v>27</v>
      </c>
      <c r="E5" s="13">
        <v>43488</v>
      </c>
      <c r="F5" s="13">
        <v>43489</v>
      </c>
      <c r="G5" s="4" t="s">
        <v>28</v>
      </c>
      <c r="H5" s="4" t="s">
        <v>21</v>
      </c>
      <c r="I5" s="10">
        <v>2251.31</v>
      </c>
      <c r="J5" s="17">
        <v>0</v>
      </c>
      <c r="K5" s="17">
        <v>0</v>
      </c>
      <c r="L5" s="17">
        <f t="shared" si="0"/>
        <v>0</v>
      </c>
      <c r="M5" s="17">
        <v>0</v>
      </c>
      <c r="N5" s="17">
        <v>0</v>
      </c>
      <c r="O5" s="30">
        <f t="shared" si="1"/>
        <v>2251.31</v>
      </c>
    </row>
    <row r="6" spans="1:15" s="5" customFormat="1" ht="36" x14ac:dyDescent="0.25">
      <c r="A6" s="3" t="s">
        <v>29</v>
      </c>
      <c r="B6" s="4" t="s">
        <v>23</v>
      </c>
      <c r="C6" s="4" t="s">
        <v>18</v>
      </c>
      <c r="D6" s="4" t="s">
        <v>30</v>
      </c>
      <c r="E6" s="13">
        <v>43488</v>
      </c>
      <c r="F6" s="13">
        <v>43490</v>
      </c>
      <c r="G6" s="4" t="s">
        <v>31</v>
      </c>
      <c r="H6" s="4" t="s">
        <v>21</v>
      </c>
      <c r="I6" s="10">
        <v>2582.56</v>
      </c>
      <c r="J6" s="18">
        <v>237.6</v>
      </c>
      <c r="K6" s="18">
        <v>2</v>
      </c>
      <c r="L6" s="18">
        <f t="shared" si="0"/>
        <v>475.2</v>
      </c>
      <c r="M6" s="18">
        <v>135.54</v>
      </c>
      <c r="N6" s="18">
        <v>152.25</v>
      </c>
      <c r="O6" s="30">
        <f t="shared" si="1"/>
        <v>3345.5499999999997</v>
      </c>
    </row>
    <row r="7" spans="1:15" s="5" customFormat="1" ht="43.15" customHeight="1" x14ac:dyDescent="0.25">
      <c r="A7" s="3" t="s">
        <v>22</v>
      </c>
      <c r="B7" s="4" t="s">
        <v>23</v>
      </c>
      <c r="C7" s="4" t="s">
        <v>18</v>
      </c>
      <c r="D7" s="4" t="s">
        <v>32</v>
      </c>
      <c r="E7" s="13">
        <v>43495</v>
      </c>
      <c r="F7" s="13">
        <v>43496</v>
      </c>
      <c r="G7" s="4" t="s">
        <v>33</v>
      </c>
      <c r="H7" s="4" t="s">
        <v>21</v>
      </c>
      <c r="I7" s="10">
        <v>1736.56</v>
      </c>
      <c r="J7" s="17">
        <v>196.65</v>
      </c>
      <c r="K7" s="17">
        <v>1</v>
      </c>
      <c r="L7" s="18">
        <f t="shared" si="0"/>
        <v>196.65</v>
      </c>
      <c r="M7" s="17">
        <v>136.41</v>
      </c>
      <c r="N7" s="17">
        <v>153.74</v>
      </c>
      <c r="O7" s="30">
        <f t="shared" si="1"/>
        <v>2223.3599999999997</v>
      </c>
    </row>
    <row r="8" spans="1:15" s="5" customFormat="1" ht="36" x14ac:dyDescent="0.25">
      <c r="A8" s="3" t="s">
        <v>34</v>
      </c>
      <c r="B8" s="4" t="s">
        <v>23</v>
      </c>
      <c r="C8" s="4" t="s">
        <v>18</v>
      </c>
      <c r="D8" s="4" t="s">
        <v>35</v>
      </c>
      <c r="E8" s="13">
        <v>31</v>
      </c>
      <c r="F8" s="15"/>
      <c r="G8" s="4" t="s">
        <v>36</v>
      </c>
      <c r="H8" s="16" t="s">
        <v>37</v>
      </c>
      <c r="I8" s="10">
        <v>635.35</v>
      </c>
      <c r="J8" s="18">
        <v>301.45</v>
      </c>
      <c r="K8" s="18">
        <v>1</v>
      </c>
      <c r="L8" s="18">
        <f t="shared" si="0"/>
        <v>301.45</v>
      </c>
      <c r="M8" s="18">
        <v>261.7</v>
      </c>
      <c r="N8" s="18">
        <v>379.25</v>
      </c>
      <c r="O8" s="30">
        <f t="shared" si="1"/>
        <v>1577.75</v>
      </c>
    </row>
    <row r="9" spans="1:15" s="5" customFormat="1" ht="36" x14ac:dyDescent="0.25">
      <c r="A9" s="3" t="s">
        <v>34</v>
      </c>
      <c r="B9" s="4" t="s">
        <v>38</v>
      </c>
      <c r="C9" s="4" t="s">
        <v>18</v>
      </c>
      <c r="D9" s="4" t="s">
        <v>39</v>
      </c>
      <c r="E9" s="14"/>
      <c r="F9" s="13">
        <v>43498</v>
      </c>
      <c r="G9" s="4" t="s">
        <v>36</v>
      </c>
      <c r="H9" s="16" t="s">
        <v>40</v>
      </c>
      <c r="I9" s="10">
        <v>1126.08</v>
      </c>
      <c r="J9" s="18">
        <v>0</v>
      </c>
      <c r="K9" s="18">
        <v>0</v>
      </c>
      <c r="L9" s="18">
        <f t="shared" si="0"/>
        <v>0</v>
      </c>
      <c r="M9" s="18">
        <v>0</v>
      </c>
      <c r="N9" s="18">
        <v>0</v>
      </c>
      <c r="O9" s="30">
        <f t="shared" si="1"/>
        <v>1126.08</v>
      </c>
    </row>
    <row r="10" spans="1:15" s="5" customFormat="1" ht="46.5" customHeight="1" x14ac:dyDescent="0.25">
      <c r="A10" s="3" t="s">
        <v>41</v>
      </c>
      <c r="B10" s="4" t="s">
        <v>23</v>
      </c>
      <c r="C10" s="4" t="s">
        <v>18</v>
      </c>
      <c r="D10" s="4" t="s">
        <v>42</v>
      </c>
      <c r="E10" s="13">
        <v>31</v>
      </c>
      <c r="F10" s="13">
        <v>43498</v>
      </c>
      <c r="G10" s="4" t="s">
        <v>36</v>
      </c>
      <c r="H10" s="16" t="s">
        <v>43</v>
      </c>
      <c r="I10" s="10">
        <v>1627.43</v>
      </c>
      <c r="J10" s="18">
        <v>301.45</v>
      </c>
      <c r="K10" s="18">
        <v>2</v>
      </c>
      <c r="L10" s="18">
        <f t="shared" si="0"/>
        <v>602.9</v>
      </c>
      <c r="M10" s="18">
        <v>281.8</v>
      </c>
      <c r="N10" s="18">
        <v>122</v>
      </c>
      <c r="O10" s="30">
        <f t="shared" si="1"/>
        <v>2634.13</v>
      </c>
    </row>
    <row r="11" spans="1:15" s="5" customFormat="1" ht="30" customHeight="1" x14ac:dyDescent="0.25">
      <c r="A11" s="6" t="s">
        <v>44</v>
      </c>
      <c r="B11" s="6" t="s">
        <v>44</v>
      </c>
      <c r="C11" s="6" t="s">
        <v>44</v>
      </c>
      <c r="D11" s="6" t="s">
        <v>44</v>
      </c>
      <c r="E11" s="6"/>
      <c r="F11" s="6"/>
      <c r="G11" s="6" t="s">
        <v>44</v>
      </c>
      <c r="H11" s="6" t="s">
        <v>44</v>
      </c>
      <c r="I11" s="11">
        <f t="shared" ref="I11" si="2">SUM(I3:I10)</f>
        <v>14540.49</v>
      </c>
      <c r="J11" s="190">
        <f>SUM(J3:J10)</f>
        <v>1464.83</v>
      </c>
      <c r="K11" s="190">
        <f t="shared" ref="K11:L11" si="3">SUM(K3:K10)</f>
        <v>10</v>
      </c>
      <c r="L11" s="190">
        <f t="shared" si="3"/>
        <v>2431.56</v>
      </c>
      <c r="M11" s="190">
        <f>SUM(M3:M10)</f>
        <v>937.84999999999991</v>
      </c>
      <c r="N11" s="190">
        <f t="shared" ref="N11" si="4">SUM(N3:N10)</f>
        <v>965.26</v>
      </c>
      <c r="O11" s="31">
        <f>SUM(O3:O10)</f>
        <v>18875.159999999996</v>
      </c>
    </row>
    <row r="12" spans="1:15" x14ac:dyDescent="0.25">
      <c r="A12" s="7" t="s">
        <v>44</v>
      </c>
    </row>
    <row r="13" spans="1:15" x14ac:dyDescent="0.25">
      <c r="A13" s="7" t="s">
        <v>44</v>
      </c>
    </row>
    <row r="14" spans="1:15" x14ac:dyDescent="0.25">
      <c r="A14" s="7"/>
    </row>
    <row r="15" spans="1:15" x14ac:dyDescent="0.25">
      <c r="A15" s="7"/>
    </row>
    <row r="16" spans="1:15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 t="s">
        <v>44</v>
      </c>
    </row>
    <row r="32" spans="1:1" x14ac:dyDescent="0.25">
      <c r="A32" s="7" t="s">
        <v>44</v>
      </c>
    </row>
    <row r="33" spans="1:1" x14ac:dyDescent="0.25">
      <c r="A33" s="7" t="s">
        <v>44</v>
      </c>
    </row>
    <row r="34" spans="1:1" x14ac:dyDescent="0.25">
      <c r="A34" s="7" t="s">
        <v>44</v>
      </c>
    </row>
    <row r="35" spans="1:1" x14ac:dyDescent="0.25">
      <c r="A35" s="7" t="s">
        <v>44</v>
      </c>
    </row>
    <row r="36" spans="1:1" x14ac:dyDescent="0.25">
      <c r="A36" s="7" t="s">
        <v>44</v>
      </c>
    </row>
    <row r="37" spans="1:1" x14ac:dyDescent="0.25">
      <c r="A37" s="7" t="s">
        <v>44</v>
      </c>
    </row>
    <row r="38" spans="1:1" x14ac:dyDescent="0.25">
      <c r="A38" s="7" t="s">
        <v>44</v>
      </c>
    </row>
    <row r="39" spans="1:1" x14ac:dyDescent="0.25">
      <c r="A39" s="7" t="s">
        <v>44</v>
      </c>
    </row>
    <row r="40" spans="1:1" x14ac:dyDescent="0.25">
      <c r="A40" s="7" t="s">
        <v>44</v>
      </c>
    </row>
    <row r="41" spans="1:1" x14ac:dyDescent="0.25">
      <c r="A41" s="7" t="s">
        <v>44</v>
      </c>
    </row>
    <row r="42" spans="1:1" x14ac:dyDescent="0.25">
      <c r="A42" s="7" t="s">
        <v>44</v>
      </c>
    </row>
    <row r="43" spans="1:1" x14ac:dyDescent="0.25">
      <c r="A43" s="7" t="s">
        <v>44</v>
      </c>
    </row>
    <row r="44" spans="1:1" x14ac:dyDescent="0.25">
      <c r="A44" s="7" t="s">
        <v>44</v>
      </c>
    </row>
    <row r="45" spans="1:1" x14ac:dyDescent="0.25">
      <c r="A45" s="7" t="s">
        <v>44</v>
      </c>
    </row>
    <row r="46" spans="1:1" x14ac:dyDescent="0.25">
      <c r="A46" s="7" t="s">
        <v>44</v>
      </c>
    </row>
    <row r="47" spans="1:1" x14ac:dyDescent="0.25">
      <c r="A47" s="7" t="s">
        <v>44</v>
      </c>
    </row>
    <row r="48" spans="1:1" x14ac:dyDescent="0.25">
      <c r="A48" s="7" t="s">
        <v>44</v>
      </c>
    </row>
    <row r="49" spans="1:1" x14ac:dyDescent="0.25">
      <c r="A49" s="7" t="s">
        <v>44</v>
      </c>
    </row>
    <row r="50" spans="1:1" x14ac:dyDescent="0.25">
      <c r="A50" s="7" t="s">
        <v>44</v>
      </c>
    </row>
    <row r="51" spans="1:1" x14ac:dyDescent="0.25">
      <c r="A51" s="7" t="s">
        <v>44</v>
      </c>
    </row>
    <row r="52" spans="1:1" x14ac:dyDescent="0.25">
      <c r="A52" s="7" t="s">
        <v>44</v>
      </c>
    </row>
    <row r="53" spans="1:1" x14ac:dyDescent="0.25">
      <c r="A53" s="7" t="s">
        <v>44</v>
      </c>
    </row>
    <row r="54" spans="1:1" x14ac:dyDescent="0.25">
      <c r="A54" s="7" t="s">
        <v>44</v>
      </c>
    </row>
    <row r="55" spans="1:1" x14ac:dyDescent="0.25">
      <c r="A55" s="7" t="s">
        <v>44</v>
      </c>
    </row>
    <row r="56" spans="1:1" x14ac:dyDescent="0.25">
      <c r="A56" s="7" t="s">
        <v>44</v>
      </c>
    </row>
    <row r="57" spans="1:1" x14ac:dyDescent="0.25">
      <c r="A57" s="7" t="s">
        <v>44</v>
      </c>
    </row>
    <row r="58" spans="1:1" x14ac:dyDescent="0.25">
      <c r="A58" s="7" t="s">
        <v>44</v>
      </c>
    </row>
    <row r="59" spans="1:1" x14ac:dyDescent="0.25">
      <c r="A59" s="7" t="s">
        <v>44</v>
      </c>
    </row>
    <row r="60" spans="1:1" x14ac:dyDescent="0.25">
      <c r="A60" s="7" t="s">
        <v>44</v>
      </c>
    </row>
    <row r="61" spans="1:1" x14ac:dyDescent="0.25">
      <c r="A61" s="7" t="s">
        <v>44</v>
      </c>
    </row>
    <row r="62" spans="1:1" x14ac:dyDescent="0.25">
      <c r="A62" s="7" t="s">
        <v>44</v>
      </c>
    </row>
    <row r="63" spans="1:1" x14ac:dyDescent="0.25">
      <c r="A63" s="7" t="s">
        <v>44</v>
      </c>
    </row>
    <row r="64" spans="1:1" x14ac:dyDescent="0.25">
      <c r="A64" s="7" t="s">
        <v>44</v>
      </c>
    </row>
    <row r="65" spans="1:1" x14ac:dyDescent="0.25">
      <c r="A65" s="7" t="s">
        <v>44</v>
      </c>
    </row>
    <row r="66" spans="1:1" x14ac:dyDescent="0.25">
      <c r="A66" s="7" t="s">
        <v>44</v>
      </c>
    </row>
    <row r="67" spans="1:1" x14ac:dyDescent="0.25">
      <c r="A67" s="7" t="s">
        <v>44</v>
      </c>
    </row>
    <row r="68" spans="1:1" x14ac:dyDescent="0.25">
      <c r="A68" s="7" t="s">
        <v>44</v>
      </c>
    </row>
    <row r="69" spans="1:1" x14ac:dyDescent="0.25">
      <c r="A69" s="7" t="s">
        <v>44</v>
      </c>
    </row>
    <row r="70" spans="1:1" x14ac:dyDescent="0.25">
      <c r="A70" s="7" t="s">
        <v>44</v>
      </c>
    </row>
    <row r="71" spans="1:1" x14ac:dyDescent="0.25">
      <c r="A71" s="7" t="s">
        <v>44</v>
      </c>
    </row>
    <row r="72" spans="1:1" x14ac:dyDescent="0.25">
      <c r="A72" s="7" t="s">
        <v>44</v>
      </c>
    </row>
    <row r="73" spans="1:1" x14ac:dyDescent="0.25">
      <c r="A73" s="7" t="s">
        <v>44</v>
      </c>
    </row>
    <row r="74" spans="1:1" x14ac:dyDescent="0.25">
      <c r="A74" s="7" t="s">
        <v>44</v>
      </c>
    </row>
    <row r="75" spans="1:1" x14ac:dyDescent="0.25">
      <c r="A75" s="7" t="s">
        <v>44</v>
      </c>
    </row>
    <row r="76" spans="1:1" x14ac:dyDescent="0.25">
      <c r="A76" s="7" t="s">
        <v>44</v>
      </c>
    </row>
    <row r="77" spans="1:1" x14ac:dyDescent="0.25">
      <c r="A77" s="7" t="s">
        <v>44</v>
      </c>
    </row>
    <row r="78" spans="1:1" x14ac:dyDescent="0.25">
      <c r="A78" s="7" t="s">
        <v>44</v>
      </c>
    </row>
    <row r="79" spans="1:1" x14ac:dyDescent="0.25">
      <c r="A79" s="7" t="s">
        <v>44</v>
      </c>
    </row>
    <row r="80" spans="1:1" x14ac:dyDescent="0.25">
      <c r="A80" s="7" t="s">
        <v>44</v>
      </c>
    </row>
    <row r="81" spans="1:1" x14ac:dyDescent="0.25">
      <c r="A81" s="7" t="s">
        <v>44</v>
      </c>
    </row>
    <row r="82" spans="1:1" x14ac:dyDescent="0.25">
      <c r="A82" s="7" t="s">
        <v>44</v>
      </c>
    </row>
    <row r="83" spans="1:1" x14ac:dyDescent="0.25">
      <c r="A83" s="7" t="s">
        <v>44</v>
      </c>
    </row>
    <row r="84" spans="1:1" x14ac:dyDescent="0.25">
      <c r="A84" s="7" t="s">
        <v>44</v>
      </c>
    </row>
    <row r="85" spans="1:1" x14ac:dyDescent="0.25">
      <c r="A85" s="7" t="s">
        <v>44</v>
      </c>
    </row>
    <row r="86" spans="1:1" x14ac:dyDescent="0.25">
      <c r="A86" s="7" t="s">
        <v>44</v>
      </c>
    </row>
    <row r="87" spans="1:1" x14ac:dyDescent="0.25">
      <c r="A87" s="7" t="s">
        <v>44</v>
      </c>
    </row>
    <row r="88" spans="1:1" x14ac:dyDescent="0.25">
      <c r="A88" s="7" t="s">
        <v>44</v>
      </c>
    </row>
    <row r="89" spans="1:1" x14ac:dyDescent="0.25">
      <c r="A89" s="7" t="s">
        <v>44</v>
      </c>
    </row>
    <row r="90" spans="1:1" x14ac:dyDescent="0.25">
      <c r="A90" s="7" t="s">
        <v>44</v>
      </c>
    </row>
    <row r="91" spans="1:1" x14ac:dyDescent="0.25">
      <c r="A91" s="7" t="s">
        <v>44</v>
      </c>
    </row>
    <row r="92" spans="1:1" x14ac:dyDescent="0.25">
      <c r="A92" s="7" t="s">
        <v>44</v>
      </c>
    </row>
    <row r="93" spans="1:1" x14ac:dyDescent="0.25">
      <c r="A93" s="7" t="s">
        <v>44</v>
      </c>
    </row>
    <row r="94" spans="1:1" x14ac:dyDescent="0.25">
      <c r="A94" s="7" t="s">
        <v>44</v>
      </c>
    </row>
    <row r="95" spans="1:1" x14ac:dyDescent="0.25">
      <c r="A95" s="7" t="s">
        <v>44</v>
      </c>
    </row>
    <row r="96" spans="1:1" x14ac:dyDescent="0.25">
      <c r="A96" s="7" t="s">
        <v>44</v>
      </c>
    </row>
    <row r="97" spans="1:1" x14ac:dyDescent="0.25">
      <c r="A97" s="7" t="s">
        <v>44</v>
      </c>
    </row>
    <row r="98" spans="1:1" x14ac:dyDescent="0.25">
      <c r="A98" s="7" t="s">
        <v>44</v>
      </c>
    </row>
    <row r="99" spans="1:1" x14ac:dyDescent="0.25">
      <c r="A99" s="7" t="s">
        <v>44</v>
      </c>
    </row>
    <row r="100" spans="1:1" x14ac:dyDescent="0.25">
      <c r="A100" s="7" t="s">
        <v>44</v>
      </c>
    </row>
    <row r="101" spans="1:1" x14ac:dyDescent="0.25">
      <c r="A101" s="7" t="s">
        <v>44</v>
      </c>
    </row>
    <row r="102" spans="1:1" x14ac:dyDescent="0.25">
      <c r="A102" s="7" t="s">
        <v>44</v>
      </c>
    </row>
    <row r="103" spans="1:1" x14ac:dyDescent="0.25">
      <c r="A103" s="7" t="s">
        <v>44</v>
      </c>
    </row>
    <row r="104" spans="1:1" x14ac:dyDescent="0.25">
      <c r="A104" s="7" t="s">
        <v>44</v>
      </c>
    </row>
    <row r="105" spans="1:1" x14ac:dyDescent="0.25">
      <c r="A105" s="7" t="s">
        <v>44</v>
      </c>
    </row>
    <row r="106" spans="1:1" x14ac:dyDescent="0.25">
      <c r="A106" s="7" t="s">
        <v>44</v>
      </c>
    </row>
    <row r="107" spans="1:1" x14ac:dyDescent="0.25">
      <c r="A107" s="7" t="s">
        <v>44</v>
      </c>
    </row>
    <row r="108" spans="1:1" x14ac:dyDescent="0.25">
      <c r="A108" s="7" t="s">
        <v>44</v>
      </c>
    </row>
    <row r="109" spans="1:1" x14ac:dyDescent="0.25">
      <c r="A109" s="7" t="s">
        <v>44</v>
      </c>
    </row>
    <row r="110" spans="1:1" x14ac:dyDescent="0.25">
      <c r="A110" s="7" t="s">
        <v>44</v>
      </c>
    </row>
    <row r="111" spans="1:1" x14ac:dyDescent="0.25">
      <c r="A111" s="7" t="s">
        <v>44</v>
      </c>
    </row>
    <row r="112" spans="1:1" x14ac:dyDescent="0.25">
      <c r="A112" s="7" t="s">
        <v>44</v>
      </c>
    </row>
    <row r="113" spans="1:1" x14ac:dyDescent="0.25">
      <c r="A113" s="7" t="s">
        <v>44</v>
      </c>
    </row>
    <row r="114" spans="1:1" x14ac:dyDescent="0.25">
      <c r="A114" s="7" t="s">
        <v>44</v>
      </c>
    </row>
    <row r="115" spans="1:1" x14ac:dyDescent="0.25">
      <c r="A115" s="7" t="s">
        <v>44</v>
      </c>
    </row>
    <row r="116" spans="1:1" x14ac:dyDescent="0.25">
      <c r="A116" s="7" t="s">
        <v>44</v>
      </c>
    </row>
    <row r="117" spans="1:1" x14ac:dyDescent="0.25">
      <c r="A117" s="7" t="s">
        <v>44</v>
      </c>
    </row>
    <row r="118" spans="1:1" x14ac:dyDescent="0.25">
      <c r="A118" s="7" t="s">
        <v>44</v>
      </c>
    </row>
    <row r="119" spans="1:1" x14ac:dyDescent="0.25">
      <c r="A119" s="7" t="s">
        <v>44</v>
      </c>
    </row>
    <row r="120" spans="1:1" x14ac:dyDescent="0.25">
      <c r="A120" s="7" t="s">
        <v>44</v>
      </c>
    </row>
    <row r="121" spans="1:1" x14ac:dyDescent="0.25">
      <c r="A121" s="7" t="s">
        <v>44</v>
      </c>
    </row>
    <row r="122" spans="1:1" x14ac:dyDescent="0.25">
      <c r="A122" s="7" t="s">
        <v>44</v>
      </c>
    </row>
    <row r="123" spans="1:1" x14ac:dyDescent="0.25">
      <c r="A123" s="7" t="s">
        <v>44</v>
      </c>
    </row>
    <row r="124" spans="1:1" x14ac:dyDescent="0.25">
      <c r="A124" s="7" t="s">
        <v>44</v>
      </c>
    </row>
    <row r="125" spans="1:1" x14ac:dyDescent="0.25">
      <c r="A125" s="7" t="s">
        <v>44</v>
      </c>
    </row>
    <row r="126" spans="1:1" x14ac:dyDescent="0.25">
      <c r="A126" s="7" t="s">
        <v>44</v>
      </c>
    </row>
    <row r="127" spans="1:1" x14ac:dyDescent="0.25">
      <c r="A127" s="7" t="s">
        <v>44</v>
      </c>
    </row>
    <row r="128" spans="1:1" x14ac:dyDescent="0.25">
      <c r="A128" s="7" t="s">
        <v>44</v>
      </c>
    </row>
    <row r="129" spans="1:1" x14ac:dyDescent="0.25">
      <c r="A129" s="7" t="s">
        <v>44</v>
      </c>
    </row>
    <row r="130" spans="1:1" x14ac:dyDescent="0.25">
      <c r="A130" s="7" t="s">
        <v>44</v>
      </c>
    </row>
    <row r="131" spans="1:1" x14ac:dyDescent="0.25">
      <c r="A131" s="7" t="s">
        <v>44</v>
      </c>
    </row>
    <row r="132" spans="1:1" x14ac:dyDescent="0.25">
      <c r="A132" s="7" t="s">
        <v>44</v>
      </c>
    </row>
    <row r="133" spans="1:1" x14ac:dyDescent="0.25">
      <c r="A133" s="7" t="s">
        <v>44</v>
      </c>
    </row>
    <row r="134" spans="1:1" x14ac:dyDescent="0.25">
      <c r="A134" s="7" t="s">
        <v>44</v>
      </c>
    </row>
    <row r="135" spans="1:1" x14ac:dyDescent="0.25">
      <c r="A135" s="7" t="s">
        <v>44</v>
      </c>
    </row>
    <row r="136" spans="1:1" x14ac:dyDescent="0.25">
      <c r="A136" s="7" t="s">
        <v>44</v>
      </c>
    </row>
    <row r="137" spans="1:1" x14ac:dyDescent="0.25">
      <c r="A137" s="7" t="s">
        <v>44</v>
      </c>
    </row>
    <row r="138" spans="1:1" x14ac:dyDescent="0.25">
      <c r="A138" s="7" t="s">
        <v>44</v>
      </c>
    </row>
    <row r="139" spans="1:1" x14ac:dyDescent="0.25">
      <c r="A139" s="7" t="s">
        <v>44</v>
      </c>
    </row>
    <row r="140" spans="1:1" x14ac:dyDescent="0.25">
      <c r="A140" s="7" t="s">
        <v>44</v>
      </c>
    </row>
    <row r="141" spans="1:1" x14ac:dyDescent="0.25">
      <c r="A141" s="7" t="s">
        <v>44</v>
      </c>
    </row>
    <row r="142" spans="1:1" x14ac:dyDescent="0.25">
      <c r="A142" s="7" t="s">
        <v>44</v>
      </c>
    </row>
    <row r="143" spans="1:1" x14ac:dyDescent="0.25">
      <c r="A143" s="7" t="s">
        <v>44</v>
      </c>
    </row>
    <row r="144" spans="1:1" x14ac:dyDescent="0.25">
      <c r="A144" s="7" t="s">
        <v>44</v>
      </c>
    </row>
    <row r="145" spans="1:1" x14ac:dyDescent="0.25">
      <c r="A145" s="7" t="s">
        <v>44</v>
      </c>
    </row>
    <row r="146" spans="1:1" x14ac:dyDescent="0.25">
      <c r="A146" s="7" t="s">
        <v>44</v>
      </c>
    </row>
    <row r="147" spans="1:1" x14ac:dyDescent="0.25">
      <c r="A147" s="7" t="s">
        <v>44</v>
      </c>
    </row>
    <row r="148" spans="1:1" x14ac:dyDescent="0.25">
      <c r="A148" s="7" t="s">
        <v>44</v>
      </c>
    </row>
    <row r="149" spans="1:1" x14ac:dyDescent="0.25">
      <c r="A149" s="7" t="s">
        <v>44</v>
      </c>
    </row>
    <row r="150" spans="1:1" x14ac:dyDescent="0.25">
      <c r="A150" s="7" t="s">
        <v>44</v>
      </c>
    </row>
    <row r="151" spans="1:1" x14ac:dyDescent="0.25">
      <c r="A151" s="7" t="s">
        <v>44</v>
      </c>
    </row>
    <row r="152" spans="1:1" x14ac:dyDescent="0.25">
      <c r="A152" s="7" t="s">
        <v>44</v>
      </c>
    </row>
  </sheetData>
  <pageMargins left="0.25" right="0.25" top="0.75" bottom="0.75" header="0.3" footer="0.3"/>
  <pageSetup paperSize="9" scale="2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0"/>
  <sheetViews>
    <sheetView showGridLines="0" topLeftCell="A24" zoomScale="110" zoomScaleNormal="110" workbookViewId="0">
      <selection activeCell="K8" sqref="K8"/>
    </sheetView>
  </sheetViews>
  <sheetFormatPr defaultColWidth="8.85546875" defaultRowHeight="11.25" x14ac:dyDescent="0.25"/>
  <cols>
    <col min="1" max="1" width="18" style="86" customWidth="1"/>
    <col min="2" max="2" width="10" style="84" customWidth="1"/>
    <col min="3" max="3" width="3.85546875" style="84" hidden="1" customWidth="1"/>
    <col min="4" max="5" width="9" style="84" customWidth="1"/>
    <col min="6" max="6" width="47.85546875" style="86" customWidth="1"/>
    <col min="7" max="7" width="10.5703125" style="86" customWidth="1"/>
    <col min="8" max="8" width="9" style="84" customWidth="1"/>
    <col min="9" max="9" width="10.42578125" style="84" customWidth="1"/>
    <col min="10" max="10" width="7.5703125" style="84" customWidth="1"/>
    <col min="11" max="13" width="10.140625" style="84" customWidth="1"/>
    <col min="14" max="14" width="8.7109375" style="84" customWidth="1"/>
    <col min="15" max="15" width="9.42578125" style="84" customWidth="1"/>
    <col min="16" max="220" width="8.85546875" style="84"/>
    <col min="221" max="221" width="20.28515625" style="84" customWidth="1"/>
    <col min="222" max="222" width="12.140625" style="84" bestFit="1" customWidth="1"/>
    <col min="223" max="223" width="10.140625" style="84" bestFit="1" customWidth="1"/>
    <col min="224" max="224" width="16.5703125" style="84" bestFit="1" customWidth="1"/>
    <col min="225" max="225" width="11.28515625" style="84" bestFit="1" customWidth="1"/>
    <col min="226" max="226" width="19.5703125" style="84" customWidth="1"/>
    <col min="227" max="227" width="10.85546875" style="84" bestFit="1" customWidth="1"/>
    <col min="228" max="228" width="46" style="84" customWidth="1"/>
    <col min="229" max="229" width="14" style="84" bestFit="1" customWidth="1"/>
    <col min="230" max="230" width="10.7109375" style="84" bestFit="1" customWidth="1"/>
    <col min="231" max="231" width="10.28515625" style="84" customWidth="1"/>
    <col min="232" max="232" width="10" style="84" bestFit="1" customWidth="1"/>
    <col min="233" max="233" width="21.7109375" style="84" bestFit="1" customWidth="1"/>
    <col min="234" max="234" width="11.28515625" style="84" customWidth="1"/>
    <col min="235" max="235" width="8.28515625" style="84" bestFit="1" customWidth="1"/>
    <col min="236" max="236" width="9" style="84" customWidth="1"/>
    <col min="237" max="476" width="8.85546875" style="84"/>
    <col min="477" max="477" width="20.28515625" style="84" customWidth="1"/>
    <col min="478" max="478" width="12.140625" style="84" bestFit="1" customWidth="1"/>
    <col min="479" max="479" width="10.140625" style="84" bestFit="1" customWidth="1"/>
    <col min="480" max="480" width="16.5703125" style="84" bestFit="1" customWidth="1"/>
    <col min="481" max="481" width="11.28515625" style="84" bestFit="1" customWidth="1"/>
    <col min="482" max="482" width="19.5703125" style="84" customWidth="1"/>
    <col min="483" max="483" width="10.85546875" style="84" bestFit="1" customWidth="1"/>
    <col min="484" max="484" width="46" style="84" customWidth="1"/>
    <col min="485" max="485" width="14" style="84" bestFit="1" customWidth="1"/>
    <col min="486" max="486" width="10.7109375" style="84" bestFit="1" customWidth="1"/>
    <col min="487" max="487" width="10.28515625" style="84" customWidth="1"/>
    <col min="488" max="488" width="10" style="84" bestFit="1" customWidth="1"/>
    <col min="489" max="489" width="21.7109375" style="84" bestFit="1" customWidth="1"/>
    <col min="490" max="490" width="11.28515625" style="84" customWidth="1"/>
    <col min="491" max="491" width="8.28515625" style="84" bestFit="1" customWidth="1"/>
    <col min="492" max="492" width="9" style="84" customWidth="1"/>
    <col min="493" max="732" width="8.85546875" style="84"/>
    <col min="733" max="733" width="20.28515625" style="84" customWidth="1"/>
    <col min="734" max="734" width="12.140625" style="84" bestFit="1" customWidth="1"/>
    <col min="735" max="735" width="10.140625" style="84" bestFit="1" customWidth="1"/>
    <col min="736" max="736" width="16.5703125" style="84" bestFit="1" customWidth="1"/>
    <col min="737" max="737" width="11.28515625" style="84" bestFit="1" customWidth="1"/>
    <col min="738" max="738" width="19.5703125" style="84" customWidth="1"/>
    <col min="739" max="739" width="10.85546875" style="84" bestFit="1" customWidth="1"/>
    <col min="740" max="740" width="46" style="84" customWidth="1"/>
    <col min="741" max="741" width="14" style="84" bestFit="1" customWidth="1"/>
    <col min="742" max="742" width="10.7109375" style="84" bestFit="1" customWidth="1"/>
    <col min="743" max="743" width="10.28515625" style="84" customWidth="1"/>
    <col min="744" max="744" width="10" style="84" bestFit="1" customWidth="1"/>
    <col min="745" max="745" width="21.7109375" style="84" bestFit="1" customWidth="1"/>
    <col min="746" max="746" width="11.28515625" style="84" customWidth="1"/>
    <col min="747" max="747" width="8.28515625" style="84" bestFit="1" customWidth="1"/>
    <col min="748" max="748" width="9" style="84" customWidth="1"/>
    <col min="749" max="988" width="8.85546875" style="84"/>
    <col min="989" max="989" width="20.28515625" style="84" customWidth="1"/>
    <col min="990" max="990" width="12.140625" style="84" bestFit="1" customWidth="1"/>
    <col min="991" max="991" width="10.140625" style="84" bestFit="1" customWidth="1"/>
    <col min="992" max="992" width="16.5703125" style="84" bestFit="1" customWidth="1"/>
    <col min="993" max="993" width="11.28515625" style="84" bestFit="1" customWidth="1"/>
    <col min="994" max="994" width="19.5703125" style="84" customWidth="1"/>
    <col min="995" max="995" width="10.85546875" style="84" bestFit="1" customWidth="1"/>
    <col min="996" max="996" width="46" style="84" customWidth="1"/>
    <col min="997" max="997" width="14" style="84" bestFit="1" customWidth="1"/>
    <col min="998" max="998" width="10.7109375" style="84" bestFit="1" customWidth="1"/>
    <col min="999" max="999" width="10.28515625" style="84" customWidth="1"/>
    <col min="1000" max="1000" width="10" style="84" bestFit="1" customWidth="1"/>
    <col min="1001" max="1001" width="21.7109375" style="84" bestFit="1" customWidth="1"/>
    <col min="1002" max="1002" width="11.28515625" style="84" customWidth="1"/>
    <col min="1003" max="1003" width="8.28515625" style="84" bestFit="1" customWidth="1"/>
    <col min="1004" max="1004" width="9" style="84" customWidth="1"/>
    <col min="1005" max="1244" width="8.85546875" style="84"/>
    <col min="1245" max="1245" width="20.28515625" style="84" customWidth="1"/>
    <col min="1246" max="1246" width="12.140625" style="84" bestFit="1" customWidth="1"/>
    <col min="1247" max="1247" width="10.140625" style="84" bestFit="1" customWidth="1"/>
    <col min="1248" max="1248" width="16.5703125" style="84" bestFit="1" customWidth="1"/>
    <col min="1249" max="1249" width="11.28515625" style="84" bestFit="1" customWidth="1"/>
    <col min="1250" max="1250" width="19.5703125" style="84" customWidth="1"/>
    <col min="1251" max="1251" width="10.85546875" style="84" bestFit="1" customWidth="1"/>
    <col min="1252" max="1252" width="46" style="84" customWidth="1"/>
    <col min="1253" max="1253" width="14" style="84" bestFit="1" customWidth="1"/>
    <col min="1254" max="1254" width="10.7109375" style="84" bestFit="1" customWidth="1"/>
    <col min="1255" max="1255" width="10.28515625" style="84" customWidth="1"/>
    <col min="1256" max="1256" width="10" style="84" bestFit="1" customWidth="1"/>
    <col min="1257" max="1257" width="21.7109375" style="84" bestFit="1" customWidth="1"/>
    <col min="1258" max="1258" width="11.28515625" style="84" customWidth="1"/>
    <col min="1259" max="1259" width="8.28515625" style="84" bestFit="1" customWidth="1"/>
    <col min="1260" max="1260" width="9" style="84" customWidth="1"/>
    <col min="1261" max="1500" width="8.85546875" style="84"/>
    <col min="1501" max="1501" width="20.28515625" style="84" customWidth="1"/>
    <col min="1502" max="1502" width="12.140625" style="84" bestFit="1" customWidth="1"/>
    <col min="1503" max="1503" width="10.140625" style="84" bestFit="1" customWidth="1"/>
    <col min="1504" max="1504" width="16.5703125" style="84" bestFit="1" customWidth="1"/>
    <col min="1505" max="1505" width="11.28515625" style="84" bestFit="1" customWidth="1"/>
    <col min="1506" max="1506" width="19.5703125" style="84" customWidth="1"/>
    <col min="1507" max="1507" width="10.85546875" style="84" bestFit="1" customWidth="1"/>
    <col min="1508" max="1508" width="46" style="84" customWidth="1"/>
    <col min="1509" max="1509" width="14" style="84" bestFit="1" customWidth="1"/>
    <col min="1510" max="1510" width="10.7109375" style="84" bestFit="1" customWidth="1"/>
    <col min="1511" max="1511" width="10.28515625" style="84" customWidth="1"/>
    <col min="1512" max="1512" width="10" style="84" bestFit="1" customWidth="1"/>
    <col min="1513" max="1513" width="21.7109375" style="84" bestFit="1" customWidth="1"/>
    <col min="1514" max="1514" width="11.28515625" style="84" customWidth="1"/>
    <col min="1515" max="1515" width="8.28515625" style="84" bestFit="1" customWidth="1"/>
    <col min="1516" max="1516" width="9" style="84" customWidth="1"/>
    <col min="1517" max="1756" width="8.85546875" style="84"/>
    <col min="1757" max="1757" width="20.28515625" style="84" customWidth="1"/>
    <col min="1758" max="1758" width="12.140625" style="84" bestFit="1" customWidth="1"/>
    <col min="1759" max="1759" width="10.140625" style="84" bestFit="1" customWidth="1"/>
    <col min="1760" max="1760" width="16.5703125" style="84" bestFit="1" customWidth="1"/>
    <col min="1761" max="1761" width="11.28515625" style="84" bestFit="1" customWidth="1"/>
    <col min="1762" max="1762" width="19.5703125" style="84" customWidth="1"/>
    <col min="1763" max="1763" width="10.85546875" style="84" bestFit="1" customWidth="1"/>
    <col min="1764" max="1764" width="46" style="84" customWidth="1"/>
    <col min="1765" max="1765" width="14" style="84" bestFit="1" customWidth="1"/>
    <col min="1766" max="1766" width="10.7109375" style="84" bestFit="1" customWidth="1"/>
    <col min="1767" max="1767" width="10.28515625" style="84" customWidth="1"/>
    <col min="1768" max="1768" width="10" style="84" bestFit="1" customWidth="1"/>
    <col min="1769" max="1769" width="21.7109375" style="84" bestFit="1" customWidth="1"/>
    <col min="1770" max="1770" width="11.28515625" style="84" customWidth="1"/>
    <col min="1771" max="1771" width="8.28515625" style="84" bestFit="1" customWidth="1"/>
    <col min="1772" max="1772" width="9" style="84" customWidth="1"/>
    <col min="1773" max="2012" width="8.85546875" style="84"/>
    <col min="2013" max="2013" width="20.28515625" style="84" customWidth="1"/>
    <col min="2014" max="2014" width="12.140625" style="84" bestFit="1" customWidth="1"/>
    <col min="2015" max="2015" width="10.140625" style="84" bestFit="1" customWidth="1"/>
    <col min="2016" max="2016" width="16.5703125" style="84" bestFit="1" customWidth="1"/>
    <col min="2017" max="2017" width="11.28515625" style="84" bestFit="1" customWidth="1"/>
    <col min="2018" max="2018" width="19.5703125" style="84" customWidth="1"/>
    <col min="2019" max="2019" width="10.85546875" style="84" bestFit="1" customWidth="1"/>
    <col min="2020" max="2020" width="46" style="84" customWidth="1"/>
    <col min="2021" max="2021" width="14" style="84" bestFit="1" customWidth="1"/>
    <col min="2022" max="2022" width="10.7109375" style="84" bestFit="1" customWidth="1"/>
    <col min="2023" max="2023" width="10.28515625" style="84" customWidth="1"/>
    <col min="2024" max="2024" width="10" style="84" bestFit="1" customWidth="1"/>
    <col min="2025" max="2025" width="21.7109375" style="84" bestFit="1" customWidth="1"/>
    <col min="2026" max="2026" width="11.28515625" style="84" customWidth="1"/>
    <col min="2027" max="2027" width="8.28515625" style="84" bestFit="1" customWidth="1"/>
    <col min="2028" max="2028" width="9" style="84" customWidth="1"/>
    <col min="2029" max="2268" width="8.85546875" style="84"/>
    <col min="2269" max="2269" width="20.28515625" style="84" customWidth="1"/>
    <col min="2270" max="2270" width="12.140625" style="84" bestFit="1" customWidth="1"/>
    <col min="2271" max="2271" width="10.140625" style="84" bestFit="1" customWidth="1"/>
    <col min="2272" max="2272" width="16.5703125" style="84" bestFit="1" customWidth="1"/>
    <col min="2273" max="2273" width="11.28515625" style="84" bestFit="1" customWidth="1"/>
    <col min="2274" max="2274" width="19.5703125" style="84" customWidth="1"/>
    <col min="2275" max="2275" width="10.85546875" style="84" bestFit="1" customWidth="1"/>
    <col min="2276" max="2276" width="46" style="84" customWidth="1"/>
    <col min="2277" max="2277" width="14" style="84" bestFit="1" customWidth="1"/>
    <col min="2278" max="2278" width="10.7109375" style="84" bestFit="1" customWidth="1"/>
    <col min="2279" max="2279" width="10.28515625" style="84" customWidth="1"/>
    <col min="2280" max="2280" width="10" style="84" bestFit="1" customWidth="1"/>
    <col min="2281" max="2281" width="21.7109375" style="84" bestFit="1" customWidth="1"/>
    <col min="2282" max="2282" width="11.28515625" style="84" customWidth="1"/>
    <col min="2283" max="2283" width="8.28515625" style="84" bestFit="1" customWidth="1"/>
    <col min="2284" max="2284" width="9" style="84" customWidth="1"/>
    <col min="2285" max="2524" width="8.85546875" style="84"/>
    <col min="2525" max="2525" width="20.28515625" style="84" customWidth="1"/>
    <col min="2526" max="2526" width="12.140625" style="84" bestFit="1" customWidth="1"/>
    <col min="2527" max="2527" width="10.140625" style="84" bestFit="1" customWidth="1"/>
    <col min="2528" max="2528" width="16.5703125" style="84" bestFit="1" customWidth="1"/>
    <col min="2529" max="2529" width="11.28515625" style="84" bestFit="1" customWidth="1"/>
    <col min="2530" max="2530" width="19.5703125" style="84" customWidth="1"/>
    <col min="2531" max="2531" width="10.85546875" style="84" bestFit="1" customWidth="1"/>
    <col min="2532" max="2532" width="46" style="84" customWidth="1"/>
    <col min="2533" max="2533" width="14" style="84" bestFit="1" customWidth="1"/>
    <col min="2534" max="2534" width="10.7109375" style="84" bestFit="1" customWidth="1"/>
    <col min="2535" max="2535" width="10.28515625" style="84" customWidth="1"/>
    <col min="2536" max="2536" width="10" style="84" bestFit="1" customWidth="1"/>
    <col min="2537" max="2537" width="21.7109375" style="84" bestFit="1" customWidth="1"/>
    <col min="2538" max="2538" width="11.28515625" style="84" customWidth="1"/>
    <col min="2539" max="2539" width="8.28515625" style="84" bestFit="1" customWidth="1"/>
    <col min="2540" max="2540" width="9" style="84" customWidth="1"/>
    <col min="2541" max="2780" width="8.85546875" style="84"/>
    <col min="2781" max="2781" width="20.28515625" style="84" customWidth="1"/>
    <col min="2782" max="2782" width="12.140625" style="84" bestFit="1" customWidth="1"/>
    <col min="2783" max="2783" width="10.140625" style="84" bestFit="1" customWidth="1"/>
    <col min="2784" max="2784" width="16.5703125" style="84" bestFit="1" customWidth="1"/>
    <col min="2785" max="2785" width="11.28515625" style="84" bestFit="1" customWidth="1"/>
    <col min="2786" max="2786" width="19.5703125" style="84" customWidth="1"/>
    <col min="2787" max="2787" width="10.85546875" style="84" bestFit="1" customWidth="1"/>
    <col min="2788" max="2788" width="46" style="84" customWidth="1"/>
    <col min="2789" max="2789" width="14" style="84" bestFit="1" customWidth="1"/>
    <col min="2790" max="2790" width="10.7109375" style="84" bestFit="1" customWidth="1"/>
    <col min="2791" max="2791" width="10.28515625" style="84" customWidth="1"/>
    <col min="2792" max="2792" width="10" style="84" bestFit="1" customWidth="1"/>
    <col min="2793" max="2793" width="21.7109375" style="84" bestFit="1" customWidth="1"/>
    <col min="2794" max="2794" width="11.28515625" style="84" customWidth="1"/>
    <col min="2795" max="2795" width="8.28515625" style="84" bestFit="1" customWidth="1"/>
    <col min="2796" max="2796" width="9" style="84" customWidth="1"/>
    <col min="2797" max="3036" width="8.85546875" style="84"/>
    <col min="3037" max="3037" width="20.28515625" style="84" customWidth="1"/>
    <col min="3038" max="3038" width="12.140625" style="84" bestFit="1" customWidth="1"/>
    <col min="3039" max="3039" width="10.140625" style="84" bestFit="1" customWidth="1"/>
    <col min="3040" max="3040" width="16.5703125" style="84" bestFit="1" customWidth="1"/>
    <col min="3041" max="3041" width="11.28515625" style="84" bestFit="1" customWidth="1"/>
    <col min="3042" max="3042" width="19.5703125" style="84" customWidth="1"/>
    <col min="3043" max="3043" width="10.85546875" style="84" bestFit="1" customWidth="1"/>
    <col min="3044" max="3044" width="46" style="84" customWidth="1"/>
    <col min="3045" max="3045" width="14" style="84" bestFit="1" customWidth="1"/>
    <col min="3046" max="3046" width="10.7109375" style="84" bestFit="1" customWidth="1"/>
    <col min="3047" max="3047" width="10.28515625" style="84" customWidth="1"/>
    <col min="3048" max="3048" width="10" style="84" bestFit="1" customWidth="1"/>
    <col min="3049" max="3049" width="21.7109375" style="84" bestFit="1" customWidth="1"/>
    <col min="3050" max="3050" width="11.28515625" style="84" customWidth="1"/>
    <col min="3051" max="3051" width="8.28515625" style="84" bestFit="1" customWidth="1"/>
    <col min="3052" max="3052" width="9" style="84" customWidth="1"/>
    <col min="3053" max="3292" width="8.85546875" style="84"/>
    <col min="3293" max="3293" width="20.28515625" style="84" customWidth="1"/>
    <col min="3294" max="3294" width="12.140625" style="84" bestFit="1" customWidth="1"/>
    <col min="3295" max="3295" width="10.140625" style="84" bestFit="1" customWidth="1"/>
    <col min="3296" max="3296" width="16.5703125" style="84" bestFit="1" customWidth="1"/>
    <col min="3297" max="3297" width="11.28515625" style="84" bestFit="1" customWidth="1"/>
    <col min="3298" max="3298" width="19.5703125" style="84" customWidth="1"/>
    <col min="3299" max="3299" width="10.85546875" style="84" bestFit="1" customWidth="1"/>
    <col min="3300" max="3300" width="46" style="84" customWidth="1"/>
    <col min="3301" max="3301" width="14" style="84" bestFit="1" customWidth="1"/>
    <col min="3302" max="3302" width="10.7109375" style="84" bestFit="1" customWidth="1"/>
    <col min="3303" max="3303" width="10.28515625" style="84" customWidth="1"/>
    <col min="3304" max="3304" width="10" style="84" bestFit="1" customWidth="1"/>
    <col min="3305" max="3305" width="21.7109375" style="84" bestFit="1" customWidth="1"/>
    <col min="3306" max="3306" width="11.28515625" style="84" customWidth="1"/>
    <col min="3307" max="3307" width="8.28515625" style="84" bestFit="1" customWidth="1"/>
    <col min="3308" max="3308" width="9" style="84" customWidth="1"/>
    <col min="3309" max="3548" width="8.85546875" style="84"/>
    <col min="3549" max="3549" width="20.28515625" style="84" customWidth="1"/>
    <col min="3550" max="3550" width="12.140625" style="84" bestFit="1" customWidth="1"/>
    <col min="3551" max="3551" width="10.140625" style="84" bestFit="1" customWidth="1"/>
    <col min="3552" max="3552" width="16.5703125" style="84" bestFit="1" customWidth="1"/>
    <col min="3553" max="3553" width="11.28515625" style="84" bestFit="1" customWidth="1"/>
    <col min="3554" max="3554" width="19.5703125" style="84" customWidth="1"/>
    <col min="3555" max="3555" width="10.85546875" style="84" bestFit="1" customWidth="1"/>
    <col min="3556" max="3556" width="46" style="84" customWidth="1"/>
    <col min="3557" max="3557" width="14" style="84" bestFit="1" customWidth="1"/>
    <col min="3558" max="3558" width="10.7109375" style="84" bestFit="1" customWidth="1"/>
    <col min="3559" max="3559" width="10.28515625" style="84" customWidth="1"/>
    <col min="3560" max="3560" width="10" style="84" bestFit="1" customWidth="1"/>
    <col min="3561" max="3561" width="21.7109375" style="84" bestFit="1" customWidth="1"/>
    <col min="3562" max="3562" width="11.28515625" style="84" customWidth="1"/>
    <col min="3563" max="3563" width="8.28515625" style="84" bestFit="1" customWidth="1"/>
    <col min="3564" max="3564" width="9" style="84" customWidth="1"/>
    <col min="3565" max="3804" width="8.85546875" style="84"/>
    <col min="3805" max="3805" width="20.28515625" style="84" customWidth="1"/>
    <col min="3806" max="3806" width="12.140625" style="84" bestFit="1" customWidth="1"/>
    <col min="3807" max="3807" width="10.140625" style="84" bestFit="1" customWidth="1"/>
    <col min="3808" max="3808" width="16.5703125" style="84" bestFit="1" customWidth="1"/>
    <col min="3809" max="3809" width="11.28515625" style="84" bestFit="1" customWidth="1"/>
    <col min="3810" max="3810" width="19.5703125" style="84" customWidth="1"/>
    <col min="3811" max="3811" width="10.85546875" style="84" bestFit="1" customWidth="1"/>
    <col min="3812" max="3812" width="46" style="84" customWidth="1"/>
    <col min="3813" max="3813" width="14" style="84" bestFit="1" customWidth="1"/>
    <col min="3814" max="3814" width="10.7109375" style="84" bestFit="1" customWidth="1"/>
    <col min="3815" max="3815" width="10.28515625" style="84" customWidth="1"/>
    <col min="3816" max="3816" width="10" style="84" bestFit="1" customWidth="1"/>
    <col min="3817" max="3817" width="21.7109375" style="84" bestFit="1" customWidth="1"/>
    <col min="3818" max="3818" width="11.28515625" style="84" customWidth="1"/>
    <col min="3819" max="3819" width="8.28515625" style="84" bestFit="1" customWidth="1"/>
    <col min="3820" max="3820" width="9" style="84" customWidth="1"/>
    <col min="3821" max="4060" width="8.85546875" style="84"/>
    <col min="4061" max="4061" width="20.28515625" style="84" customWidth="1"/>
    <col min="4062" max="4062" width="12.140625" style="84" bestFit="1" customWidth="1"/>
    <col min="4063" max="4063" width="10.140625" style="84" bestFit="1" customWidth="1"/>
    <col min="4064" max="4064" width="16.5703125" style="84" bestFit="1" customWidth="1"/>
    <col min="4065" max="4065" width="11.28515625" style="84" bestFit="1" customWidth="1"/>
    <col min="4066" max="4066" width="19.5703125" style="84" customWidth="1"/>
    <col min="4067" max="4067" width="10.85546875" style="84" bestFit="1" customWidth="1"/>
    <col min="4068" max="4068" width="46" style="84" customWidth="1"/>
    <col min="4069" max="4069" width="14" style="84" bestFit="1" customWidth="1"/>
    <col min="4070" max="4070" width="10.7109375" style="84" bestFit="1" customWidth="1"/>
    <col min="4071" max="4071" width="10.28515625" style="84" customWidth="1"/>
    <col min="4072" max="4072" width="10" style="84" bestFit="1" customWidth="1"/>
    <col min="4073" max="4073" width="21.7109375" style="84" bestFit="1" customWidth="1"/>
    <col min="4074" max="4074" width="11.28515625" style="84" customWidth="1"/>
    <col min="4075" max="4075" width="8.28515625" style="84" bestFit="1" customWidth="1"/>
    <col min="4076" max="4076" width="9" style="84" customWidth="1"/>
    <col min="4077" max="4316" width="8.85546875" style="84"/>
    <col min="4317" max="4317" width="20.28515625" style="84" customWidth="1"/>
    <col min="4318" max="4318" width="12.140625" style="84" bestFit="1" customWidth="1"/>
    <col min="4319" max="4319" width="10.140625" style="84" bestFit="1" customWidth="1"/>
    <col min="4320" max="4320" width="16.5703125" style="84" bestFit="1" customWidth="1"/>
    <col min="4321" max="4321" width="11.28515625" style="84" bestFit="1" customWidth="1"/>
    <col min="4322" max="4322" width="19.5703125" style="84" customWidth="1"/>
    <col min="4323" max="4323" width="10.85546875" style="84" bestFit="1" customWidth="1"/>
    <col min="4324" max="4324" width="46" style="84" customWidth="1"/>
    <col min="4325" max="4325" width="14" style="84" bestFit="1" customWidth="1"/>
    <col min="4326" max="4326" width="10.7109375" style="84" bestFit="1" customWidth="1"/>
    <col min="4327" max="4327" width="10.28515625" style="84" customWidth="1"/>
    <col min="4328" max="4328" width="10" style="84" bestFit="1" customWidth="1"/>
    <col min="4329" max="4329" width="21.7109375" style="84" bestFit="1" customWidth="1"/>
    <col min="4330" max="4330" width="11.28515625" style="84" customWidth="1"/>
    <col min="4331" max="4331" width="8.28515625" style="84" bestFit="1" customWidth="1"/>
    <col min="4332" max="4332" width="9" style="84" customWidth="1"/>
    <col min="4333" max="4572" width="8.85546875" style="84"/>
    <col min="4573" max="4573" width="20.28515625" style="84" customWidth="1"/>
    <col min="4574" max="4574" width="12.140625" style="84" bestFit="1" customWidth="1"/>
    <col min="4575" max="4575" width="10.140625" style="84" bestFit="1" customWidth="1"/>
    <col min="4576" max="4576" width="16.5703125" style="84" bestFit="1" customWidth="1"/>
    <col min="4577" max="4577" width="11.28515625" style="84" bestFit="1" customWidth="1"/>
    <col min="4578" max="4578" width="19.5703125" style="84" customWidth="1"/>
    <col min="4579" max="4579" width="10.85546875" style="84" bestFit="1" customWidth="1"/>
    <col min="4580" max="4580" width="46" style="84" customWidth="1"/>
    <col min="4581" max="4581" width="14" style="84" bestFit="1" customWidth="1"/>
    <col min="4582" max="4582" width="10.7109375" style="84" bestFit="1" customWidth="1"/>
    <col min="4583" max="4583" width="10.28515625" style="84" customWidth="1"/>
    <col min="4584" max="4584" width="10" style="84" bestFit="1" customWidth="1"/>
    <col min="4585" max="4585" width="21.7109375" style="84" bestFit="1" customWidth="1"/>
    <col min="4586" max="4586" width="11.28515625" style="84" customWidth="1"/>
    <col min="4587" max="4587" width="8.28515625" style="84" bestFit="1" customWidth="1"/>
    <col min="4588" max="4588" width="9" style="84" customWidth="1"/>
    <col min="4589" max="4828" width="8.85546875" style="84"/>
    <col min="4829" max="4829" width="20.28515625" style="84" customWidth="1"/>
    <col min="4830" max="4830" width="12.140625" style="84" bestFit="1" customWidth="1"/>
    <col min="4831" max="4831" width="10.140625" style="84" bestFit="1" customWidth="1"/>
    <col min="4832" max="4832" width="16.5703125" style="84" bestFit="1" customWidth="1"/>
    <col min="4833" max="4833" width="11.28515625" style="84" bestFit="1" customWidth="1"/>
    <col min="4834" max="4834" width="19.5703125" style="84" customWidth="1"/>
    <col min="4835" max="4835" width="10.85546875" style="84" bestFit="1" customWidth="1"/>
    <col min="4836" max="4836" width="46" style="84" customWidth="1"/>
    <col min="4837" max="4837" width="14" style="84" bestFit="1" customWidth="1"/>
    <col min="4838" max="4838" width="10.7109375" style="84" bestFit="1" customWidth="1"/>
    <col min="4839" max="4839" width="10.28515625" style="84" customWidth="1"/>
    <col min="4840" max="4840" width="10" style="84" bestFit="1" customWidth="1"/>
    <col min="4841" max="4841" width="21.7109375" style="84" bestFit="1" customWidth="1"/>
    <col min="4842" max="4842" width="11.28515625" style="84" customWidth="1"/>
    <col min="4843" max="4843" width="8.28515625" style="84" bestFit="1" customWidth="1"/>
    <col min="4844" max="4844" width="9" style="84" customWidth="1"/>
    <col min="4845" max="5084" width="8.85546875" style="84"/>
    <col min="5085" max="5085" width="20.28515625" style="84" customWidth="1"/>
    <col min="5086" max="5086" width="12.140625" style="84" bestFit="1" customWidth="1"/>
    <col min="5087" max="5087" width="10.140625" style="84" bestFit="1" customWidth="1"/>
    <col min="5088" max="5088" width="16.5703125" style="84" bestFit="1" customWidth="1"/>
    <col min="5089" max="5089" width="11.28515625" style="84" bestFit="1" customWidth="1"/>
    <col min="5090" max="5090" width="19.5703125" style="84" customWidth="1"/>
    <col min="5091" max="5091" width="10.85546875" style="84" bestFit="1" customWidth="1"/>
    <col min="5092" max="5092" width="46" style="84" customWidth="1"/>
    <col min="5093" max="5093" width="14" style="84" bestFit="1" customWidth="1"/>
    <col min="5094" max="5094" width="10.7109375" style="84" bestFit="1" customWidth="1"/>
    <col min="5095" max="5095" width="10.28515625" style="84" customWidth="1"/>
    <col min="5096" max="5096" width="10" style="84" bestFit="1" customWidth="1"/>
    <col min="5097" max="5097" width="21.7109375" style="84" bestFit="1" customWidth="1"/>
    <col min="5098" max="5098" width="11.28515625" style="84" customWidth="1"/>
    <col min="5099" max="5099" width="8.28515625" style="84" bestFit="1" customWidth="1"/>
    <col min="5100" max="5100" width="9" style="84" customWidth="1"/>
    <col min="5101" max="5340" width="8.85546875" style="84"/>
    <col min="5341" max="5341" width="20.28515625" style="84" customWidth="1"/>
    <col min="5342" max="5342" width="12.140625" style="84" bestFit="1" customWidth="1"/>
    <col min="5343" max="5343" width="10.140625" style="84" bestFit="1" customWidth="1"/>
    <col min="5344" max="5344" width="16.5703125" style="84" bestFit="1" customWidth="1"/>
    <col min="5345" max="5345" width="11.28515625" style="84" bestFit="1" customWidth="1"/>
    <col min="5346" max="5346" width="19.5703125" style="84" customWidth="1"/>
    <col min="5347" max="5347" width="10.85546875" style="84" bestFit="1" customWidth="1"/>
    <col min="5348" max="5348" width="46" style="84" customWidth="1"/>
    <col min="5349" max="5349" width="14" style="84" bestFit="1" customWidth="1"/>
    <col min="5350" max="5350" width="10.7109375" style="84" bestFit="1" customWidth="1"/>
    <col min="5351" max="5351" width="10.28515625" style="84" customWidth="1"/>
    <col min="5352" max="5352" width="10" style="84" bestFit="1" customWidth="1"/>
    <col min="5353" max="5353" width="21.7109375" style="84" bestFit="1" customWidth="1"/>
    <col min="5354" max="5354" width="11.28515625" style="84" customWidth="1"/>
    <col min="5355" max="5355" width="8.28515625" style="84" bestFit="1" customWidth="1"/>
    <col min="5356" max="5356" width="9" style="84" customWidth="1"/>
    <col min="5357" max="5596" width="8.85546875" style="84"/>
    <col min="5597" max="5597" width="20.28515625" style="84" customWidth="1"/>
    <col min="5598" max="5598" width="12.140625" style="84" bestFit="1" customWidth="1"/>
    <col min="5599" max="5599" width="10.140625" style="84" bestFit="1" customWidth="1"/>
    <col min="5600" max="5600" width="16.5703125" style="84" bestFit="1" customWidth="1"/>
    <col min="5601" max="5601" width="11.28515625" style="84" bestFit="1" customWidth="1"/>
    <col min="5602" max="5602" width="19.5703125" style="84" customWidth="1"/>
    <col min="5603" max="5603" width="10.85546875" style="84" bestFit="1" customWidth="1"/>
    <col min="5604" max="5604" width="46" style="84" customWidth="1"/>
    <col min="5605" max="5605" width="14" style="84" bestFit="1" customWidth="1"/>
    <col min="5606" max="5606" width="10.7109375" style="84" bestFit="1" customWidth="1"/>
    <col min="5607" max="5607" width="10.28515625" style="84" customWidth="1"/>
    <col min="5608" max="5608" width="10" style="84" bestFit="1" customWidth="1"/>
    <col min="5609" max="5609" width="21.7109375" style="84" bestFit="1" customWidth="1"/>
    <col min="5610" max="5610" width="11.28515625" style="84" customWidth="1"/>
    <col min="5611" max="5611" width="8.28515625" style="84" bestFit="1" customWidth="1"/>
    <col min="5612" max="5612" width="9" style="84" customWidth="1"/>
    <col min="5613" max="5852" width="8.85546875" style="84"/>
    <col min="5853" max="5853" width="20.28515625" style="84" customWidth="1"/>
    <col min="5854" max="5854" width="12.140625" style="84" bestFit="1" customWidth="1"/>
    <col min="5855" max="5855" width="10.140625" style="84" bestFit="1" customWidth="1"/>
    <col min="5856" max="5856" width="16.5703125" style="84" bestFit="1" customWidth="1"/>
    <col min="5857" max="5857" width="11.28515625" style="84" bestFit="1" customWidth="1"/>
    <col min="5858" max="5858" width="19.5703125" style="84" customWidth="1"/>
    <col min="5859" max="5859" width="10.85546875" style="84" bestFit="1" customWidth="1"/>
    <col min="5860" max="5860" width="46" style="84" customWidth="1"/>
    <col min="5861" max="5861" width="14" style="84" bestFit="1" customWidth="1"/>
    <col min="5862" max="5862" width="10.7109375" style="84" bestFit="1" customWidth="1"/>
    <col min="5863" max="5863" width="10.28515625" style="84" customWidth="1"/>
    <col min="5864" max="5864" width="10" style="84" bestFit="1" customWidth="1"/>
    <col min="5865" max="5865" width="21.7109375" style="84" bestFit="1" customWidth="1"/>
    <col min="5866" max="5866" width="11.28515625" style="84" customWidth="1"/>
    <col min="5867" max="5867" width="8.28515625" style="84" bestFit="1" customWidth="1"/>
    <col min="5868" max="5868" width="9" style="84" customWidth="1"/>
    <col min="5869" max="6108" width="8.85546875" style="84"/>
    <col min="6109" max="6109" width="20.28515625" style="84" customWidth="1"/>
    <col min="6110" max="6110" width="12.140625" style="84" bestFit="1" customWidth="1"/>
    <col min="6111" max="6111" width="10.140625" style="84" bestFit="1" customWidth="1"/>
    <col min="6112" max="6112" width="16.5703125" style="84" bestFit="1" customWidth="1"/>
    <col min="6113" max="6113" width="11.28515625" style="84" bestFit="1" customWidth="1"/>
    <col min="6114" max="6114" width="19.5703125" style="84" customWidth="1"/>
    <col min="6115" max="6115" width="10.85546875" style="84" bestFit="1" customWidth="1"/>
    <col min="6116" max="6116" width="46" style="84" customWidth="1"/>
    <col min="6117" max="6117" width="14" style="84" bestFit="1" customWidth="1"/>
    <col min="6118" max="6118" width="10.7109375" style="84" bestFit="1" customWidth="1"/>
    <col min="6119" max="6119" width="10.28515625" style="84" customWidth="1"/>
    <col min="6120" max="6120" width="10" style="84" bestFit="1" customWidth="1"/>
    <col min="6121" max="6121" width="21.7109375" style="84" bestFit="1" customWidth="1"/>
    <col min="6122" max="6122" width="11.28515625" style="84" customWidth="1"/>
    <col min="6123" max="6123" width="8.28515625" style="84" bestFit="1" customWidth="1"/>
    <col min="6124" max="6124" width="9" style="84" customWidth="1"/>
    <col min="6125" max="6364" width="8.85546875" style="84"/>
    <col min="6365" max="6365" width="20.28515625" style="84" customWidth="1"/>
    <col min="6366" max="6366" width="12.140625" style="84" bestFit="1" customWidth="1"/>
    <col min="6367" max="6367" width="10.140625" style="84" bestFit="1" customWidth="1"/>
    <col min="6368" max="6368" width="16.5703125" style="84" bestFit="1" customWidth="1"/>
    <col min="6369" max="6369" width="11.28515625" style="84" bestFit="1" customWidth="1"/>
    <col min="6370" max="6370" width="19.5703125" style="84" customWidth="1"/>
    <col min="6371" max="6371" width="10.85546875" style="84" bestFit="1" customWidth="1"/>
    <col min="6372" max="6372" width="46" style="84" customWidth="1"/>
    <col min="6373" max="6373" width="14" style="84" bestFit="1" customWidth="1"/>
    <col min="6374" max="6374" width="10.7109375" style="84" bestFit="1" customWidth="1"/>
    <col min="6375" max="6375" width="10.28515625" style="84" customWidth="1"/>
    <col min="6376" max="6376" width="10" style="84" bestFit="1" customWidth="1"/>
    <col min="6377" max="6377" width="21.7109375" style="84" bestFit="1" customWidth="1"/>
    <col min="6378" max="6378" width="11.28515625" style="84" customWidth="1"/>
    <col min="6379" max="6379" width="8.28515625" style="84" bestFit="1" customWidth="1"/>
    <col min="6380" max="6380" width="9" style="84" customWidth="1"/>
    <col min="6381" max="6620" width="8.85546875" style="84"/>
    <col min="6621" max="6621" width="20.28515625" style="84" customWidth="1"/>
    <col min="6622" max="6622" width="12.140625" style="84" bestFit="1" customWidth="1"/>
    <col min="6623" max="6623" width="10.140625" style="84" bestFit="1" customWidth="1"/>
    <col min="6624" max="6624" width="16.5703125" style="84" bestFit="1" customWidth="1"/>
    <col min="6625" max="6625" width="11.28515625" style="84" bestFit="1" customWidth="1"/>
    <col min="6626" max="6626" width="19.5703125" style="84" customWidth="1"/>
    <col min="6627" max="6627" width="10.85546875" style="84" bestFit="1" customWidth="1"/>
    <col min="6628" max="6628" width="46" style="84" customWidth="1"/>
    <col min="6629" max="6629" width="14" style="84" bestFit="1" customWidth="1"/>
    <col min="6630" max="6630" width="10.7109375" style="84" bestFit="1" customWidth="1"/>
    <col min="6631" max="6631" width="10.28515625" style="84" customWidth="1"/>
    <col min="6632" max="6632" width="10" style="84" bestFit="1" customWidth="1"/>
    <col min="6633" max="6633" width="21.7109375" style="84" bestFit="1" customWidth="1"/>
    <col min="6634" max="6634" width="11.28515625" style="84" customWidth="1"/>
    <col min="6635" max="6635" width="8.28515625" style="84" bestFit="1" customWidth="1"/>
    <col min="6636" max="6636" width="9" style="84" customWidth="1"/>
    <col min="6637" max="6876" width="8.85546875" style="84"/>
    <col min="6877" max="6877" width="20.28515625" style="84" customWidth="1"/>
    <col min="6878" max="6878" width="12.140625" style="84" bestFit="1" customWidth="1"/>
    <col min="6879" max="6879" width="10.140625" style="84" bestFit="1" customWidth="1"/>
    <col min="6880" max="6880" width="16.5703125" style="84" bestFit="1" customWidth="1"/>
    <col min="6881" max="6881" width="11.28515625" style="84" bestFit="1" customWidth="1"/>
    <col min="6882" max="6882" width="19.5703125" style="84" customWidth="1"/>
    <col min="6883" max="6883" width="10.85546875" style="84" bestFit="1" customWidth="1"/>
    <col min="6884" max="6884" width="46" style="84" customWidth="1"/>
    <col min="6885" max="6885" width="14" style="84" bestFit="1" customWidth="1"/>
    <col min="6886" max="6886" width="10.7109375" style="84" bestFit="1" customWidth="1"/>
    <col min="6887" max="6887" width="10.28515625" style="84" customWidth="1"/>
    <col min="6888" max="6888" width="10" style="84" bestFit="1" customWidth="1"/>
    <col min="6889" max="6889" width="21.7109375" style="84" bestFit="1" customWidth="1"/>
    <col min="6890" max="6890" width="11.28515625" style="84" customWidth="1"/>
    <col min="6891" max="6891" width="8.28515625" style="84" bestFit="1" customWidth="1"/>
    <col min="6892" max="6892" width="9" style="84" customWidth="1"/>
    <col min="6893" max="7132" width="8.85546875" style="84"/>
    <col min="7133" max="7133" width="20.28515625" style="84" customWidth="1"/>
    <col min="7134" max="7134" width="12.140625" style="84" bestFit="1" customWidth="1"/>
    <col min="7135" max="7135" width="10.140625" style="84" bestFit="1" customWidth="1"/>
    <col min="7136" max="7136" width="16.5703125" style="84" bestFit="1" customWidth="1"/>
    <col min="7137" max="7137" width="11.28515625" style="84" bestFit="1" customWidth="1"/>
    <col min="7138" max="7138" width="19.5703125" style="84" customWidth="1"/>
    <col min="7139" max="7139" width="10.85546875" style="84" bestFit="1" customWidth="1"/>
    <col min="7140" max="7140" width="46" style="84" customWidth="1"/>
    <col min="7141" max="7141" width="14" style="84" bestFit="1" customWidth="1"/>
    <col min="7142" max="7142" width="10.7109375" style="84" bestFit="1" customWidth="1"/>
    <col min="7143" max="7143" width="10.28515625" style="84" customWidth="1"/>
    <col min="7144" max="7144" width="10" style="84" bestFit="1" customWidth="1"/>
    <col min="7145" max="7145" width="21.7109375" style="84" bestFit="1" customWidth="1"/>
    <col min="7146" max="7146" width="11.28515625" style="84" customWidth="1"/>
    <col min="7147" max="7147" width="8.28515625" style="84" bestFit="1" customWidth="1"/>
    <col min="7148" max="7148" width="9" style="84" customWidth="1"/>
    <col min="7149" max="7388" width="8.85546875" style="84"/>
    <col min="7389" max="7389" width="20.28515625" style="84" customWidth="1"/>
    <col min="7390" max="7390" width="12.140625" style="84" bestFit="1" customWidth="1"/>
    <col min="7391" max="7391" width="10.140625" style="84" bestFit="1" customWidth="1"/>
    <col min="7392" max="7392" width="16.5703125" style="84" bestFit="1" customWidth="1"/>
    <col min="7393" max="7393" width="11.28515625" style="84" bestFit="1" customWidth="1"/>
    <col min="7394" max="7394" width="19.5703125" style="84" customWidth="1"/>
    <col min="7395" max="7395" width="10.85546875" style="84" bestFit="1" customWidth="1"/>
    <col min="7396" max="7396" width="46" style="84" customWidth="1"/>
    <col min="7397" max="7397" width="14" style="84" bestFit="1" customWidth="1"/>
    <col min="7398" max="7398" width="10.7109375" style="84" bestFit="1" customWidth="1"/>
    <col min="7399" max="7399" width="10.28515625" style="84" customWidth="1"/>
    <col min="7400" max="7400" width="10" style="84" bestFit="1" customWidth="1"/>
    <col min="7401" max="7401" width="21.7109375" style="84" bestFit="1" customWidth="1"/>
    <col min="7402" max="7402" width="11.28515625" style="84" customWidth="1"/>
    <col min="7403" max="7403" width="8.28515625" style="84" bestFit="1" customWidth="1"/>
    <col min="7404" max="7404" width="9" style="84" customWidth="1"/>
    <col min="7405" max="7644" width="8.85546875" style="84"/>
    <col min="7645" max="7645" width="20.28515625" style="84" customWidth="1"/>
    <col min="7646" max="7646" width="12.140625" style="84" bestFit="1" customWidth="1"/>
    <col min="7647" max="7647" width="10.140625" style="84" bestFit="1" customWidth="1"/>
    <col min="7648" max="7648" width="16.5703125" style="84" bestFit="1" customWidth="1"/>
    <col min="7649" max="7649" width="11.28515625" style="84" bestFit="1" customWidth="1"/>
    <col min="7650" max="7650" width="19.5703125" style="84" customWidth="1"/>
    <col min="7651" max="7651" width="10.85546875" style="84" bestFit="1" customWidth="1"/>
    <col min="7652" max="7652" width="46" style="84" customWidth="1"/>
    <col min="7653" max="7653" width="14" style="84" bestFit="1" customWidth="1"/>
    <col min="7654" max="7654" width="10.7109375" style="84" bestFit="1" customWidth="1"/>
    <col min="7655" max="7655" width="10.28515625" style="84" customWidth="1"/>
    <col min="7656" max="7656" width="10" style="84" bestFit="1" customWidth="1"/>
    <col min="7657" max="7657" width="21.7109375" style="84" bestFit="1" customWidth="1"/>
    <col min="7658" max="7658" width="11.28515625" style="84" customWidth="1"/>
    <col min="7659" max="7659" width="8.28515625" style="84" bestFit="1" customWidth="1"/>
    <col min="7660" max="7660" width="9" style="84" customWidth="1"/>
    <col min="7661" max="7900" width="8.85546875" style="84"/>
    <col min="7901" max="7901" width="20.28515625" style="84" customWidth="1"/>
    <col min="7902" max="7902" width="12.140625" style="84" bestFit="1" customWidth="1"/>
    <col min="7903" max="7903" width="10.140625" style="84" bestFit="1" customWidth="1"/>
    <col min="7904" max="7904" width="16.5703125" style="84" bestFit="1" customWidth="1"/>
    <col min="7905" max="7905" width="11.28515625" style="84" bestFit="1" customWidth="1"/>
    <col min="7906" max="7906" width="19.5703125" style="84" customWidth="1"/>
    <col min="7907" max="7907" width="10.85546875" style="84" bestFit="1" customWidth="1"/>
    <col min="7908" max="7908" width="46" style="84" customWidth="1"/>
    <col min="7909" max="7909" width="14" style="84" bestFit="1" customWidth="1"/>
    <col min="7910" max="7910" width="10.7109375" style="84" bestFit="1" customWidth="1"/>
    <col min="7911" max="7911" width="10.28515625" style="84" customWidth="1"/>
    <col min="7912" max="7912" width="10" style="84" bestFit="1" customWidth="1"/>
    <col min="7913" max="7913" width="21.7109375" style="84" bestFit="1" customWidth="1"/>
    <col min="7914" max="7914" width="11.28515625" style="84" customWidth="1"/>
    <col min="7915" max="7915" width="8.28515625" style="84" bestFit="1" customWidth="1"/>
    <col min="7916" max="7916" width="9" style="84" customWidth="1"/>
    <col min="7917" max="8156" width="8.85546875" style="84"/>
    <col min="8157" max="8157" width="20.28515625" style="84" customWidth="1"/>
    <col min="8158" max="8158" width="12.140625" style="84" bestFit="1" customWidth="1"/>
    <col min="8159" max="8159" width="10.140625" style="84" bestFit="1" customWidth="1"/>
    <col min="8160" max="8160" width="16.5703125" style="84" bestFit="1" customWidth="1"/>
    <col min="8161" max="8161" width="11.28515625" style="84" bestFit="1" customWidth="1"/>
    <col min="8162" max="8162" width="19.5703125" style="84" customWidth="1"/>
    <col min="8163" max="8163" width="10.85546875" style="84" bestFit="1" customWidth="1"/>
    <col min="8164" max="8164" width="46" style="84" customWidth="1"/>
    <col min="8165" max="8165" width="14" style="84" bestFit="1" customWidth="1"/>
    <col min="8166" max="8166" width="10.7109375" style="84" bestFit="1" customWidth="1"/>
    <col min="8167" max="8167" width="10.28515625" style="84" customWidth="1"/>
    <col min="8168" max="8168" width="10" style="84" bestFit="1" customWidth="1"/>
    <col min="8169" max="8169" width="21.7109375" style="84" bestFit="1" customWidth="1"/>
    <col min="8170" max="8170" width="11.28515625" style="84" customWidth="1"/>
    <col min="8171" max="8171" width="8.28515625" style="84" bestFit="1" customWidth="1"/>
    <col min="8172" max="8172" width="9" style="84" customWidth="1"/>
    <col min="8173" max="8412" width="8.85546875" style="84"/>
    <col min="8413" max="8413" width="20.28515625" style="84" customWidth="1"/>
    <col min="8414" max="8414" width="12.140625" style="84" bestFit="1" customWidth="1"/>
    <col min="8415" max="8415" width="10.140625" style="84" bestFit="1" customWidth="1"/>
    <col min="8416" max="8416" width="16.5703125" style="84" bestFit="1" customWidth="1"/>
    <col min="8417" max="8417" width="11.28515625" style="84" bestFit="1" customWidth="1"/>
    <col min="8418" max="8418" width="19.5703125" style="84" customWidth="1"/>
    <col min="8419" max="8419" width="10.85546875" style="84" bestFit="1" customWidth="1"/>
    <col min="8420" max="8420" width="46" style="84" customWidth="1"/>
    <col min="8421" max="8421" width="14" style="84" bestFit="1" customWidth="1"/>
    <col min="8422" max="8422" width="10.7109375" style="84" bestFit="1" customWidth="1"/>
    <col min="8423" max="8423" width="10.28515625" style="84" customWidth="1"/>
    <col min="8424" max="8424" width="10" style="84" bestFit="1" customWidth="1"/>
    <col min="8425" max="8425" width="21.7109375" style="84" bestFit="1" customWidth="1"/>
    <col min="8426" max="8426" width="11.28515625" style="84" customWidth="1"/>
    <col min="8427" max="8427" width="8.28515625" style="84" bestFit="1" customWidth="1"/>
    <col min="8428" max="8428" width="9" style="84" customWidth="1"/>
    <col min="8429" max="8668" width="8.85546875" style="84"/>
    <col min="8669" max="8669" width="20.28515625" style="84" customWidth="1"/>
    <col min="8670" max="8670" width="12.140625" style="84" bestFit="1" customWidth="1"/>
    <col min="8671" max="8671" width="10.140625" style="84" bestFit="1" customWidth="1"/>
    <col min="8672" max="8672" width="16.5703125" style="84" bestFit="1" customWidth="1"/>
    <col min="8673" max="8673" width="11.28515625" style="84" bestFit="1" customWidth="1"/>
    <col min="8674" max="8674" width="19.5703125" style="84" customWidth="1"/>
    <col min="8675" max="8675" width="10.85546875" style="84" bestFit="1" customWidth="1"/>
    <col min="8676" max="8676" width="46" style="84" customWidth="1"/>
    <col min="8677" max="8677" width="14" style="84" bestFit="1" customWidth="1"/>
    <col min="8678" max="8678" width="10.7109375" style="84" bestFit="1" customWidth="1"/>
    <col min="8679" max="8679" width="10.28515625" style="84" customWidth="1"/>
    <col min="8680" max="8680" width="10" style="84" bestFit="1" customWidth="1"/>
    <col min="8681" max="8681" width="21.7109375" style="84" bestFit="1" customWidth="1"/>
    <col min="8682" max="8682" width="11.28515625" style="84" customWidth="1"/>
    <col min="8683" max="8683" width="8.28515625" style="84" bestFit="1" customWidth="1"/>
    <col min="8684" max="8684" width="9" style="84" customWidth="1"/>
    <col min="8685" max="8924" width="8.85546875" style="84"/>
    <col min="8925" max="8925" width="20.28515625" style="84" customWidth="1"/>
    <col min="8926" max="8926" width="12.140625" style="84" bestFit="1" customWidth="1"/>
    <col min="8927" max="8927" width="10.140625" style="84" bestFit="1" customWidth="1"/>
    <col min="8928" max="8928" width="16.5703125" style="84" bestFit="1" customWidth="1"/>
    <col min="8929" max="8929" width="11.28515625" style="84" bestFit="1" customWidth="1"/>
    <col min="8930" max="8930" width="19.5703125" style="84" customWidth="1"/>
    <col min="8931" max="8931" width="10.85546875" style="84" bestFit="1" customWidth="1"/>
    <col min="8932" max="8932" width="46" style="84" customWidth="1"/>
    <col min="8933" max="8933" width="14" style="84" bestFit="1" customWidth="1"/>
    <col min="8934" max="8934" width="10.7109375" style="84" bestFit="1" customWidth="1"/>
    <col min="8935" max="8935" width="10.28515625" style="84" customWidth="1"/>
    <col min="8936" max="8936" width="10" style="84" bestFit="1" customWidth="1"/>
    <col min="8937" max="8937" width="21.7109375" style="84" bestFit="1" customWidth="1"/>
    <col min="8938" max="8938" width="11.28515625" style="84" customWidth="1"/>
    <col min="8939" max="8939" width="8.28515625" style="84" bestFit="1" customWidth="1"/>
    <col min="8940" max="8940" width="9" style="84" customWidth="1"/>
    <col min="8941" max="9180" width="8.85546875" style="84"/>
    <col min="9181" max="9181" width="20.28515625" style="84" customWidth="1"/>
    <col min="9182" max="9182" width="12.140625" style="84" bestFit="1" customWidth="1"/>
    <col min="9183" max="9183" width="10.140625" style="84" bestFit="1" customWidth="1"/>
    <col min="9184" max="9184" width="16.5703125" style="84" bestFit="1" customWidth="1"/>
    <col min="9185" max="9185" width="11.28515625" style="84" bestFit="1" customWidth="1"/>
    <col min="9186" max="9186" width="19.5703125" style="84" customWidth="1"/>
    <col min="9187" max="9187" width="10.85546875" style="84" bestFit="1" customWidth="1"/>
    <col min="9188" max="9188" width="46" style="84" customWidth="1"/>
    <col min="9189" max="9189" width="14" style="84" bestFit="1" customWidth="1"/>
    <col min="9190" max="9190" width="10.7109375" style="84" bestFit="1" customWidth="1"/>
    <col min="9191" max="9191" width="10.28515625" style="84" customWidth="1"/>
    <col min="9192" max="9192" width="10" style="84" bestFit="1" customWidth="1"/>
    <col min="9193" max="9193" width="21.7109375" style="84" bestFit="1" customWidth="1"/>
    <col min="9194" max="9194" width="11.28515625" style="84" customWidth="1"/>
    <col min="9195" max="9195" width="8.28515625" style="84" bestFit="1" customWidth="1"/>
    <col min="9196" max="9196" width="9" style="84" customWidth="1"/>
    <col min="9197" max="9436" width="8.85546875" style="84"/>
    <col min="9437" max="9437" width="20.28515625" style="84" customWidth="1"/>
    <col min="9438" max="9438" width="12.140625" style="84" bestFit="1" customWidth="1"/>
    <col min="9439" max="9439" width="10.140625" style="84" bestFit="1" customWidth="1"/>
    <col min="9440" max="9440" width="16.5703125" style="84" bestFit="1" customWidth="1"/>
    <col min="9441" max="9441" width="11.28515625" style="84" bestFit="1" customWidth="1"/>
    <col min="9442" max="9442" width="19.5703125" style="84" customWidth="1"/>
    <col min="9443" max="9443" width="10.85546875" style="84" bestFit="1" customWidth="1"/>
    <col min="9444" max="9444" width="46" style="84" customWidth="1"/>
    <col min="9445" max="9445" width="14" style="84" bestFit="1" customWidth="1"/>
    <col min="9446" max="9446" width="10.7109375" style="84" bestFit="1" customWidth="1"/>
    <col min="9447" max="9447" width="10.28515625" style="84" customWidth="1"/>
    <col min="9448" max="9448" width="10" style="84" bestFit="1" customWidth="1"/>
    <col min="9449" max="9449" width="21.7109375" style="84" bestFit="1" customWidth="1"/>
    <col min="9450" max="9450" width="11.28515625" style="84" customWidth="1"/>
    <col min="9451" max="9451" width="8.28515625" style="84" bestFit="1" customWidth="1"/>
    <col min="9452" max="9452" width="9" style="84" customWidth="1"/>
    <col min="9453" max="9692" width="8.85546875" style="84"/>
    <col min="9693" max="9693" width="20.28515625" style="84" customWidth="1"/>
    <col min="9694" max="9694" width="12.140625" style="84" bestFit="1" customWidth="1"/>
    <col min="9695" max="9695" width="10.140625" style="84" bestFit="1" customWidth="1"/>
    <col min="9696" max="9696" width="16.5703125" style="84" bestFit="1" customWidth="1"/>
    <col min="9697" max="9697" width="11.28515625" style="84" bestFit="1" customWidth="1"/>
    <col min="9698" max="9698" width="19.5703125" style="84" customWidth="1"/>
    <col min="9699" max="9699" width="10.85546875" style="84" bestFit="1" customWidth="1"/>
    <col min="9700" max="9700" width="46" style="84" customWidth="1"/>
    <col min="9701" max="9701" width="14" style="84" bestFit="1" customWidth="1"/>
    <col min="9702" max="9702" width="10.7109375" style="84" bestFit="1" customWidth="1"/>
    <col min="9703" max="9703" width="10.28515625" style="84" customWidth="1"/>
    <col min="9704" max="9704" width="10" style="84" bestFit="1" customWidth="1"/>
    <col min="9705" max="9705" width="21.7109375" style="84" bestFit="1" customWidth="1"/>
    <col min="9706" max="9706" width="11.28515625" style="84" customWidth="1"/>
    <col min="9707" max="9707" width="8.28515625" style="84" bestFit="1" customWidth="1"/>
    <col min="9708" max="9708" width="9" style="84" customWidth="1"/>
    <col min="9709" max="9948" width="8.85546875" style="84"/>
    <col min="9949" max="9949" width="20.28515625" style="84" customWidth="1"/>
    <col min="9950" max="9950" width="12.140625" style="84" bestFit="1" customWidth="1"/>
    <col min="9951" max="9951" width="10.140625" style="84" bestFit="1" customWidth="1"/>
    <col min="9952" max="9952" width="16.5703125" style="84" bestFit="1" customWidth="1"/>
    <col min="9953" max="9953" width="11.28515625" style="84" bestFit="1" customWidth="1"/>
    <col min="9954" max="9954" width="19.5703125" style="84" customWidth="1"/>
    <col min="9955" max="9955" width="10.85546875" style="84" bestFit="1" customWidth="1"/>
    <col min="9956" max="9956" width="46" style="84" customWidth="1"/>
    <col min="9957" max="9957" width="14" style="84" bestFit="1" customWidth="1"/>
    <col min="9958" max="9958" width="10.7109375" style="84" bestFit="1" customWidth="1"/>
    <col min="9959" max="9959" width="10.28515625" style="84" customWidth="1"/>
    <col min="9960" max="9960" width="10" style="84" bestFit="1" customWidth="1"/>
    <col min="9961" max="9961" width="21.7109375" style="84" bestFit="1" customWidth="1"/>
    <col min="9962" max="9962" width="11.28515625" style="84" customWidth="1"/>
    <col min="9963" max="9963" width="8.28515625" style="84" bestFit="1" customWidth="1"/>
    <col min="9964" max="9964" width="9" style="84" customWidth="1"/>
    <col min="9965" max="10204" width="8.85546875" style="84"/>
    <col min="10205" max="10205" width="20.28515625" style="84" customWidth="1"/>
    <col min="10206" max="10206" width="12.140625" style="84" bestFit="1" customWidth="1"/>
    <col min="10207" max="10207" width="10.140625" style="84" bestFit="1" customWidth="1"/>
    <col min="10208" max="10208" width="16.5703125" style="84" bestFit="1" customWidth="1"/>
    <col min="10209" max="10209" width="11.28515625" style="84" bestFit="1" customWidth="1"/>
    <col min="10210" max="10210" width="19.5703125" style="84" customWidth="1"/>
    <col min="10211" max="10211" width="10.85546875" style="84" bestFit="1" customWidth="1"/>
    <col min="10212" max="10212" width="46" style="84" customWidth="1"/>
    <col min="10213" max="10213" width="14" style="84" bestFit="1" customWidth="1"/>
    <col min="10214" max="10214" width="10.7109375" style="84" bestFit="1" customWidth="1"/>
    <col min="10215" max="10215" width="10.28515625" style="84" customWidth="1"/>
    <col min="10216" max="10216" width="10" style="84" bestFit="1" customWidth="1"/>
    <col min="10217" max="10217" width="21.7109375" style="84" bestFit="1" customWidth="1"/>
    <col min="10218" max="10218" width="11.28515625" style="84" customWidth="1"/>
    <col min="10219" max="10219" width="8.28515625" style="84" bestFit="1" customWidth="1"/>
    <col min="10220" max="10220" width="9" style="84" customWidth="1"/>
    <col min="10221" max="10460" width="8.85546875" style="84"/>
    <col min="10461" max="10461" width="20.28515625" style="84" customWidth="1"/>
    <col min="10462" max="10462" width="12.140625" style="84" bestFit="1" customWidth="1"/>
    <col min="10463" max="10463" width="10.140625" style="84" bestFit="1" customWidth="1"/>
    <col min="10464" max="10464" width="16.5703125" style="84" bestFit="1" customWidth="1"/>
    <col min="10465" max="10465" width="11.28515625" style="84" bestFit="1" customWidth="1"/>
    <col min="10466" max="10466" width="19.5703125" style="84" customWidth="1"/>
    <col min="10467" max="10467" width="10.85546875" style="84" bestFit="1" customWidth="1"/>
    <col min="10468" max="10468" width="46" style="84" customWidth="1"/>
    <col min="10469" max="10469" width="14" style="84" bestFit="1" customWidth="1"/>
    <col min="10470" max="10470" width="10.7109375" style="84" bestFit="1" customWidth="1"/>
    <col min="10471" max="10471" width="10.28515625" style="84" customWidth="1"/>
    <col min="10472" max="10472" width="10" style="84" bestFit="1" customWidth="1"/>
    <col min="10473" max="10473" width="21.7109375" style="84" bestFit="1" customWidth="1"/>
    <col min="10474" max="10474" width="11.28515625" style="84" customWidth="1"/>
    <col min="10475" max="10475" width="8.28515625" style="84" bestFit="1" customWidth="1"/>
    <col min="10476" max="10476" width="9" style="84" customWidth="1"/>
    <col min="10477" max="10716" width="8.85546875" style="84"/>
    <col min="10717" max="10717" width="20.28515625" style="84" customWidth="1"/>
    <col min="10718" max="10718" width="12.140625" style="84" bestFit="1" customWidth="1"/>
    <col min="10719" max="10719" width="10.140625" style="84" bestFit="1" customWidth="1"/>
    <col min="10720" max="10720" width="16.5703125" style="84" bestFit="1" customWidth="1"/>
    <col min="10721" max="10721" width="11.28515625" style="84" bestFit="1" customWidth="1"/>
    <col min="10722" max="10722" width="19.5703125" style="84" customWidth="1"/>
    <col min="10723" max="10723" width="10.85546875" style="84" bestFit="1" customWidth="1"/>
    <col min="10724" max="10724" width="46" style="84" customWidth="1"/>
    <col min="10725" max="10725" width="14" style="84" bestFit="1" customWidth="1"/>
    <col min="10726" max="10726" width="10.7109375" style="84" bestFit="1" customWidth="1"/>
    <col min="10727" max="10727" width="10.28515625" style="84" customWidth="1"/>
    <col min="10728" max="10728" width="10" style="84" bestFit="1" customWidth="1"/>
    <col min="10729" max="10729" width="21.7109375" style="84" bestFit="1" customWidth="1"/>
    <col min="10730" max="10730" width="11.28515625" style="84" customWidth="1"/>
    <col min="10731" max="10731" width="8.28515625" style="84" bestFit="1" customWidth="1"/>
    <col min="10732" max="10732" width="9" style="84" customWidth="1"/>
    <col min="10733" max="10972" width="8.85546875" style="84"/>
    <col min="10973" max="10973" width="20.28515625" style="84" customWidth="1"/>
    <col min="10974" max="10974" width="12.140625" style="84" bestFit="1" customWidth="1"/>
    <col min="10975" max="10975" width="10.140625" style="84" bestFit="1" customWidth="1"/>
    <col min="10976" max="10976" width="16.5703125" style="84" bestFit="1" customWidth="1"/>
    <col min="10977" max="10977" width="11.28515625" style="84" bestFit="1" customWidth="1"/>
    <col min="10978" max="10978" width="19.5703125" style="84" customWidth="1"/>
    <col min="10979" max="10979" width="10.85546875" style="84" bestFit="1" customWidth="1"/>
    <col min="10980" max="10980" width="46" style="84" customWidth="1"/>
    <col min="10981" max="10981" width="14" style="84" bestFit="1" customWidth="1"/>
    <col min="10982" max="10982" width="10.7109375" style="84" bestFit="1" customWidth="1"/>
    <col min="10983" max="10983" width="10.28515625" style="84" customWidth="1"/>
    <col min="10984" max="10984" width="10" style="84" bestFit="1" customWidth="1"/>
    <col min="10985" max="10985" width="21.7109375" style="84" bestFit="1" customWidth="1"/>
    <col min="10986" max="10986" width="11.28515625" style="84" customWidth="1"/>
    <col min="10987" max="10987" width="8.28515625" style="84" bestFit="1" customWidth="1"/>
    <col min="10988" max="10988" width="9" style="84" customWidth="1"/>
    <col min="10989" max="11228" width="8.85546875" style="84"/>
    <col min="11229" max="11229" width="20.28515625" style="84" customWidth="1"/>
    <col min="11230" max="11230" width="12.140625" style="84" bestFit="1" customWidth="1"/>
    <col min="11231" max="11231" width="10.140625" style="84" bestFit="1" customWidth="1"/>
    <col min="11232" max="11232" width="16.5703125" style="84" bestFit="1" customWidth="1"/>
    <col min="11233" max="11233" width="11.28515625" style="84" bestFit="1" customWidth="1"/>
    <col min="11234" max="11234" width="19.5703125" style="84" customWidth="1"/>
    <col min="11235" max="11235" width="10.85546875" style="84" bestFit="1" customWidth="1"/>
    <col min="11236" max="11236" width="46" style="84" customWidth="1"/>
    <col min="11237" max="11237" width="14" style="84" bestFit="1" customWidth="1"/>
    <col min="11238" max="11238" width="10.7109375" style="84" bestFit="1" customWidth="1"/>
    <col min="11239" max="11239" width="10.28515625" style="84" customWidth="1"/>
    <col min="11240" max="11240" width="10" style="84" bestFit="1" customWidth="1"/>
    <col min="11241" max="11241" width="21.7109375" style="84" bestFit="1" customWidth="1"/>
    <col min="11242" max="11242" width="11.28515625" style="84" customWidth="1"/>
    <col min="11243" max="11243" width="8.28515625" style="84" bestFit="1" customWidth="1"/>
    <col min="11244" max="11244" width="9" style="84" customWidth="1"/>
    <col min="11245" max="11484" width="8.85546875" style="84"/>
    <col min="11485" max="11485" width="20.28515625" style="84" customWidth="1"/>
    <col min="11486" max="11486" width="12.140625" style="84" bestFit="1" customWidth="1"/>
    <col min="11487" max="11487" width="10.140625" style="84" bestFit="1" customWidth="1"/>
    <col min="11488" max="11488" width="16.5703125" style="84" bestFit="1" customWidth="1"/>
    <col min="11489" max="11489" width="11.28515625" style="84" bestFit="1" customWidth="1"/>
    <col min="11490" max="11490" width="19.5703125" style="84" customWidth="1"/>
    <col min="11491" max="11491" width="10.85546875" style="84" bestFit="1" customWidth="1"/>
    <col min="11492" max="11492" width="46" style="84" customWidth="1"/>
    <col min="11493" max="11493" width="14" style="84" bestFit="1" customWidth="1"/>
    <col min="11494" max="11494" width="10.7109375" style="84" bestFit="1" customWidth="1"/>
    <col min="11495" max="11495" width="10.28515625" style="84" customWidth="1"/>
    <col min="11496" max="11496" width="10" style="84" bestFit="1" customWidth="1"/>
    <col min="11497" max="11497" width="21.7109375" style="84" bestFit="1" customWidth="1"/>
    <col min="11498" max="11498" width="11.28515625" style="84" customWidth="1"/>
    <col min="11499" max="11499" width="8.28515625" style="84" bestFit="1" customWidth="1"/>
    <col min="11500" max="11500" width="9" style="84" customWidth="1"/>
    <col min="11501" max="11740" width="8.85546875" style="84"/>
    <col min="11741" max="11741" width="20.28515625" style="84" customWidth="1"/>
    <col min="11742" max="11742" width="12.140625" style="84" bestFit="1" customWidth="1"/>
    <col min="11743" max="11743" width="10.140625" style="84" bestFit="1" customWidth="1"/>
    <col min="11744" max="11744" width="16.5703125" style="84" bestFit="1" customWidth="1"/>
    <col min="11745" max="11745" width="11.28515625" style="84" bestFit="1" customWidth="1"/>
    <col min="11746" max="11746" width="19.5703125" style="84" customWidth="1"/>
    <col min="11747" max="11747" width="10.85546875" style="84" bestFit="1" customWidth="1"/>
    <col min="11748" max="11748" width="46" style="84" customWidth="1"/>
    <col min="11749" max="11749" width="14" style="84" bestFit="1" customWidth="1"/>
    <col min="11750" max="11750" width="10.7109375" style="84" bestFit="1" customWidth="1"/>
    <col min="11751" max="11751" width="10.28515625" style="84" customWidth="1"/>
    <col min="11752" max="11752" width="10" style="84" bestFit="1" customWidth="1"/>
    <col min="11753" max="11753" width="21.7109375" style="84" bestFit="1" customWidth="1"/>
    <col min="11754" max="11754" width="11.28515625" style="84" customWidth="1"/>
    <col min="11755" max="11755" width="8.28515625" style="84" bestFit="1" customWidth="1"/>
    <col min="11756" max="11756" width="9" style="84" customWidth="1"/>
    <col min="11757" max="11996" width="8.85546875" style="84"/>
    <col min="11997" max="11997" width="20.28515625" style="84" customWidth="1"/>
    <col min="11998" max="11998" width="12.140625" style="84" bestFit="1" customWidth="1"/>
    <col min="11999" max="11999" width="10.140625" style="84" bestFit="1" customWidth="1"/>
    <col min="12000" max="12000" width="16.5703125" style="84" bestFit="1" customWidth="1"/>
    <col min="12001" max="12001" width="11.28515625" style="84" bestFit="1" customWidth="1"/>
    <col min="12002" max="12002" width="19.5703125" style="84" customWidth="1"/>
    <col min="12003" max="12003" width="10.85546875" style="84" bestFit="1" customWidth="1"/>
    <col min="12004" max="12004" width="46" style="84" customWidth="1"/>
    <col min="12005" max="12005" width="14" style="84" bestFit="1" customWidth="1"/>
    <col min="12006" max="12006" width="10.7109375" style="84" bestFit="1" customWidth="1"/>
    <col min="12007" max="12007" width="10.28515625" style="84" customWidth="1"/>
    <col min="12008" max="12008" width="10" style="84" bestFit="1" customWidth="1"/>
    <col min="12009" max="12009" width="21.7109375" style="84" bestFit="1" customWidth="1"/>
    <col min="12010" max="12010" width="11.28515625" style="84" customWidth="1"/>
    <col min="12011" max="12011" width="8.28515625" style="84" bestFit="1" customWidth="1"/>
    <col min="12012" max="12012" width="9" style="84" customWidth="1"/>
    <col min="12013" max="12252" width="8.85546875" style="84"/>
    <col min="12253" max="12253" width="20.28515625" style="84" customWidth="1"/>
    <col min="12254" max="12254" width="12.140625" style="84" bestFit="1" customWidth="1"/>
    <col min="12255" max="12255" width="10.140625" style="84" bestFit="1" customWidth="1"/>
    <col min="12256" max="12256" width="16.5703125" style="84" bestFit="1" customWidth="1"/>
    <col min="12257" max="12257" width="11.28515625" style="84" bestFit="1" customWidth="1"/>
    <col min="12258" max="12258" width="19.5703125" style="84" customWidth="1"/>
    <col min="12259" max="12259" width="10.85546875" style="84" bestFit="1" customWidth="1"/>
    <col min="12260" max="12260" width="46" style="84" customWidth="1"/>
    <col min="12261" max="12261" width="14" style="84" bestFit="1" customWidth="1"/>
    <col min="12262" max="12262" width="10.7109375" style="84" bestFit="1" customWidth="1"/>
    <col min="12263" max="12263" width="10.28515625" style="84" customWidth="1"/>
    <col min="12264" max="12264" width="10" style="84" bestFit="1" customWidth="1"/>
    <col min="12265" max="12265" width="21.7109375" style="84" bestFit="1" customWidth="1"/>
    <col min="12266" max="12266" width="11.28515625" style="84" customWidth="1"/>
    <col min="12267" max="12267" width="8.28515625" style="84" bestFit="1" customWidth="1"/>
    <col min="12268" max="12268" width="9" style="84" customWidth="1"/>
    <col min="12269" max="12508" width="8.85546875" style="84"/>
    <col min="12509" max="12509" width="20.28515625" style="84" customWidth="1"/>
    <col min="12510" max="12510" width="12.140625" style="84" bestFit="1" customWidth="1"/>
    <col min="12511" max="12511" width="10.140625" style="84" bestFit="1" customWidth="1"/>
    <col min="12512" max="12512" width="16.5703125" style="84" bestFit="1" customWidth="1"/>
    <col min="12513" max="12513" width="11.28515625" style="84" bestFit="1" customWidth="1"/>
    <col min="12514" max="12514" width="19.5703125" style="84" customWidth="1"/>
    <col min="12515" max="12515" width="10.85546875" style="84" bestFit="1" customWidth="1"/>
    <col min="12516" max="12516" width="46" style="84" customWidth="1"/>
    <col min="12517" max="12517" width="14" style="84" bestFit="1" customWidth="1"/>
    <col min="12518" max="12518" width="10.7109375" style="84" bestFit="1" customWidth="1"/>
    <col min="12519" max="12519" width="10.28515625" style="84" customWidth="1"/>
    <col min="12520" max="12520" width="10" style="84" bestFit="1" customWidth="1"/>
    <col min="12521" max="12521" width="21.7109375" style="84" bestFit="1" customWidth="1"/>
    <col min="12522" max="12522" width="11.28515625" style="84" customWidth="1"/>
    <col min="12523" max="12523" width="8.28515625" style="84" bestFit="1" customWidth="1"/>
    <col min="12524" max="12524" width="9" style="84" customWidth="1"/>
    <col min="12525" max="12764" width="8.85546875" style="84"/>
    <col min="12765" max="12765" width="20.28515625" style="84" customWidth="1"/>
    <col min="12766" max="12766" width="12.140625" style="84" bestFit="1" customWidth="1"/>
    <col min="12767" max="12767" width="10.140625" style="84" bestFit="1" customWidth="1"/>
    <col min="12768" max="12768" width="16.5703125" style="84" bestFit="1" customWidth="1"/>
    <col min="12769" max="12769" width="11.28515625" style="84" bestFit="1" customWidth="1"/>
    <col min="12770" max="12770" width="19.5703125" style="84" customWidth="1"/>
    <col min="12771" max="12771" width="10.85546875" style="84" bestFit="1" customWidth="1"/>
    <col min="12772" max="12772" width="46" style="84" customWidth="1"/>
    <col min="12773" max="12773" width="14" style="84" bestFit="1" customWidth="1"/>
    <col min="12774" max="12774" width="10.7109375" style="84" bestFit="1" customWidth="1"/>
    <col min="12775" max="12775" width="10.28515625" style="84" customWidth="1"/>
    <col min="12776" max="12776" width="10" style="84" bestFit="1" customWidth="1"/>
    <col min="12777" max="12777" width="21.7109375" style="84" bestFit="1" customWidth="1"/>
    <col min="12778" max="12778" width="11.28515625" style="84" customWidth="1"/>
    <col min="12779" max="12779" width="8.28515625" style="84" bestFit="1" customWidth="1"/>
    <col min="12780" max="12780" width="9" style="84" customWidth="1"/>
    <col min="12781" max="13020" width="8.85546875" style="84"/>
    <col min="13021" max="13021" width="20.28515625" style="84" customWidth="1"/>
    <col min="13022" max="13022" width="12.140625" style="84" bestFit="1" customWidth="1"/>
    <col min="13023" max="13023" width="10.140625" style="84" bestFit="1" customWidth="1"/>
    <col min="13024" max="13024" width="16.5703125" style="84" bestFit="1" customWidth="1"/>
    <col min="13025" max="13025" width="11.28515625" style="84" bestFit="1" customWidth="1"/>
    <col min="13026" max="13026" width="19.5703125" style="84" customWidth="1"/>
    <col min="13027" max="13027" width="10.85546875" style="84" bestFit="1" customWidth="1"/>
    <col min="13028" max="13028" width="46" style="84" customWidth="1"/>
    <col min="13029" max="13029" width="14" style="84" bestFit="1" customWidth="1"/>
    <col min="13030" max="13030" width="10.7109375" style="84" bestFit="1" customWidth="1"/>
    <col min="13031" max="13031" width="10.28515625" style="84" customWidth="1"/>
    <col min="13032" max="13032" width="10" style="84" bestFit="1" customWidth="1"/>
    <col min="13033" max="13033" width="21.7109375" style="84" bestFit="1" customWidth="1"/>
    <col min="13034" max="13034" width="11.28515625" style="84" customWidth="1"/>
    <col min="13035" max="13035" width="8.28515625" style="84" bestFit="1" customWidth="1"/>
    <col min="13036" max="13036" width="9" style="84" customWidth="1"/>
    <col min="13037" max="13276" width="8.85546875" style="84"/>
    <col min="13277" max="13277" width="20.28515625" style="84" customWidth="1"/>
    <col min="13278" max="13278" width="12.140625" style="84" bestFit="1" customWidth="1"/>
    <col min="13279" max="13279" width="10.140625" style="84" bestFit="1" customWidth="1"/>
    <col min="13280" max="13280" width="16.5703125" style="84" bestFit="1" customWidth="1"/>
    <col min="13281" max="13281" width="11.28515625" style="84" bestFit="1" customWidth="1"/>
    <col min="13282" max="13282" width="19.5703125" style="84" customWidth="1"/>
    <col min="13283" max="13283" width="10.85546875" style="84" bestFit="1" customWidth="1"/>
    <col min="13284" max="13284" width="46" style="84" customWidth="1"/>
    <col min="13285" max="13285" width="14" style="84" bestFit="1" customWidth="1"/>
    <col min="13286" max="13286" width="10.7109375" style="84" bestFit="1" customWidth="1"/>
    <col min="13287" max="13287" width="10.28515625" style="84" customWidth="1"/>
    <col min="13288" max="13288" width="10" style="84" bestFit="1" customWidth="1"/>
    <col min="13289" max="13289" width="21.7109375" style="84" bestFit="1" customWidth="1"/>
    <col min="13290" max="13290" width="11.28515625" style="84" customWidth="1"/>
    <col min="13291" max="13291" width="8.28515625" style="84" bestFit="1" customWidth="1"/>
    <col min="13292" max="13292" width="9" style="84" customWidth="1"/>
    <col min="13293" max="13532" width="8.85546875" style="84"/>
    <col min="13533" max="13533" width="20.28515625" style="84" customWidth="1"/>
    <col min="13534" max="13534" width="12.140625" style="84" bestFit="1" customWidth="1"/>
    <col min="13535" max="13535" width="10.140625" style="84" bestFit="1" customWidth="1"/>
    <col min="13536" max="13536" width="16.5703125" style="84" bestFit="1" customWidth="1"/>
    <col min="13537" max="13537" width="11.28515625" style="84" bestFit="1" customWidth="1"/>
    <col min="13538" max="13538" width="19.5703125" style="84" customWidth="1"/>
    <col min="13539" max="13539" width="10.85546875" style="84" bestFit="1" customWidth="1"/>
    <col min="13540" max="13540" width="46" style="84" customWidth="1"/>
    <col min="13541" max="13541" width="14" style="84" bestFit="1" customWidth="1"/>
    <col min="13542" max="13542" width="10.7109375" style="84" bestFit="1" customWidth="1"/>
    <col min="13543" max="13543" width="10.28515625" style="84" customWidth="1"/>
    <col min="13544" max="13544" width="10" style="84" bestFit="1" customWidth="1"/>
    <col min="13545" max="13545" width="21.7109375" style="84" bestFit="1" customWidth="1"/>
    <col min="13546" max="13546" width="11.28515625" style="84" customWidth="1"/>
    <col min="13547" max="13547" width="8.28515625" style="84" bestFit="1" customWidth="1"/>
    <col min="13548" max="13548" width="9" style="84" customWidth="1"/>
    <col min="13549" max="13788" width="8.85546875" style="84"/>
    <col min="13789" max="13789" width="20.28515625" style="84" customWidth="1"/>
    <col min="13790" max="13790" width="12.140625" style="84" bestFit="1" customWidth="1"/>
    <col min="13791" max="13791" width="10.140625" style="84" bestFit="1" customWidth="1"/>
    <col min="13792" max="13792" width="16.5703125" style="84" bestFit="1" customWidth="1"/>
    <col min="13793" max="13793" width="11.28515625" style="84" bestFit="1" customWidth="1"/>
    <col min="13794" max="13794" width="19.5703125" style="84" customWidth="1"/>
    <col min="13795" max="13795" width="10.85546875" style="84" bestFit="1" customWidth="1"/>
    <col min="13796" max="13796" width="46" style="84" customWidth="1"/>
    <col min="13797" max="13797" width="14" style="84" bestFit="1" customWidth="1"/>
    <col min="13798" max="13798" width="10.7109375" style="84" bestFit="1" customWidth="1"/>
    <col min="13799" max="13799" width="10.28515625" style="84" customWidth="1"/>
    <col min="13800" max="13800" width="10" style="84" bestFit="1" customWidth="1"/>
    <col min="13801" max="13801" width="21.7109375" style="84" bestFit="1" customWidth="1"/>
    <col min="13802" max="13802" width="11.28515625" style="84" customWidth="1"/>
    <col min="13803" max="13803" width="8.28515625" style="84" bestFit="1" customWidth="1"/>
    <col min="13804" max="13804" width="9" style="84" customWidth="1"/>
    <col min="13805" max="14044" width="8.85546875" style="84"/>
    <col min="14045" max="14045" width="20.28515625" style="84" customWidth="1"/>
    <col min="14046" max="14046" width="12.140625" style="84" bestFit="1" customWidth="1"/>
    <col min="14047" max="14047" width="10.140625" style="84" bestFit="1" customWidth="1"/>
    <col min="14048" max="14048" width="16.5703125" style="84" bestFit="1" customWidth="1"/>
    <col min="14049" max="14049" width="11.28515625" style="84" bestFit="1" customWidth="1"/>
    <col min="14050" max="14050" width="19.5703125" style="84" customWidth="1"/>
    <col min="14051" max="14051" width="10.85546875" style="84" bestFit="1" customWidth="1"/>
    <col min="14052" max="14052" width="46" style="84" customWidth="1"/>
    <col min="14053" max="14053" width="14" style="84" bestFit="1" customWidth="1"/>
    <col min="14054" max="14054" width="10.7109375" style="84" bestFit="1" customWidth="1"/>
    <col min="14055" max="14055" width="10.28515625" style="84" customWidth="1"/>
    <col min="14056" max="14056" width="10" style="84" bestFit="1" customWidth="1"/>
    <col min="14057" max="14057" width="21.7109375" style="84" bestFit="1" customWidth="1"/>
    <col min="14058" max="14058" width="11.28515625" style="84" customWidth="1"/>
    <col min="14059" max="14059" width="8.28515625" style="84" bestFit="1" customWidth="1"/>
    <col min="14060" max="14060" width="9" style="84" customWidth="1"/>
    <col min="14061" max="14300" width="8.85546875" style="84"/>
    <col min="14301" max="14301" width="20.28515625" style="84" customWidth="1"/>
    <col min="14302" max="14302" width="12.140625" style="84" bestFit="1" customWidth="1"/>
    <col min="14303" max="14303" width="10.140625" style="84" bestFit="1" customWidth="1"/>
    <col min="14304" max="14304" width="16.5703125" style="84" bestFit="1" customWidth="1"/>
    <col min="14305" max="14305" width="11.28515625" style="84" bestFit="1" customWidth="1"/>
    <col min="14306" max="14306" width="19.5703125" style="84" customWidth="1"/>
    <col min="14307" max="14307" width="10.85546875" style="84" bestFit="1" customWidth="1"/>
    <col min="14308" max="14308" width="46" style="84" customWidth="1"/>
    <col min="14309" max="14309" width="14" style="84" bestFit="1" customWidth="1"/>
    <col min="14310" max="14310" width="10.7109375" style="84" bestFit="1" customWidth="1"/>
    <col min="14311" max="14311" width="10.28515625" style="84" customWidth="1"/>
    <col min="14312" max="14312" width="10" style="84" bestFit="1" customWidth="1"/>
    <col min="14313" max="14313" width="21.7109375" style="84" bestFit="1" customWidth="1"/>
    <col min="14314" max="14314" width="11.28515625" style="84" customWidth="1"/>
    <col min="14315" max="14315" width="8.28515625" style="84" bestFit="1" customWidth="1"/>
    <col min="14316" max="14316" width="9" style="84" customWidth="1"/>
    <col min="14317" max="14556" width="8.85546875" style="84"/>
    <col min="14557" max="14557" width="20.28515625" style="84" customWidth="1"/>
    <col min="14558" max="14558" width="12.140625" style="84" bestFit="1" customWidth="1"/>
    <col min="14559" max="14559" width="10.140625" style="84" bestFit="1" customWidth="1"/>
    <col min="14560" max="14560" width="16.5703125" style="84" bestFit="1" customWidth="1"/>
    <col min="14561" max="14561" width="11.28515625" style="84" bestFit="1" customWidth="1"/>
    <col min="14562" max="14562" width="19.5703125" style="84" customWidth="1"/>
    <col min="14563" max="14563" width="10.85546875" style="84" bestFit="1" customWidth="1"/>
    <col min="14564" max="14564" width="46" style="84" customWidth="1"/>
    <col min="14565" max="14565" width="14" style="84" bestFit="1" customWidth="1"/>
    <col min="14566" max="14566" width="10.7109375" style="84" bestFit="1" customWidth="1"/>
    <col min="14567" max="14567" width="10.28515625" style="84" customWidth="1"/>
    <col min="14568" max="14568" width="10" style="84" bestFit="1" customWidth="1"/>
    <col min="14569" max="14569" width="21.7109375" style="84" bestFit="1" customWidth="1"/>
    <col min="14570" max="14570" width="11.28515625" style="84" customWidth="1"/>
    <col min="14571" max="14571" width="8.28515625" style="84" bestFit="1" customWidth="1"/>
    <col min="14572" max="14572" width="9" style="84" customWidth="1"/>
    <col min="14573" max="14812" width="8.85546875" style="84"/>
    <col min="14813" max="14813" width="20.28515625" style="84" customWidth="1"/>
    <col min="14814" max="14814" width="12.140625" style="84" bestFit="1" customWidth="1"/>
    <col min="14815" max="14815" width="10.140625" style="84" bestFit="1" customWidth="1"/>
    <col min="14816" max="14816" width="16.5703125" style="84" bestFit="1" customWidth="1"/>
    <col min="14817" max="14817" width="11.28515625" style="84" bestFit="1" customWidth="1"/>
    <col min="14818" max="14818" width="19.5703125" style="84" customWidth="1"/>
    <col min="14819" max="14819" width="10.85546875" style="84" bestFit="1" customWidth="1"/>
    <col min="14820" max="14820" width="46" style="84" customWidth="1"/>
    <col min="14821" max="14821" width="14" style="84" bestFit="1" customWidth="1"/>
    <col min="14822" max="14822" width="10.7109375" style="84" bestFit="1" customWidth="1"/>
    <col min="14823" max="14823" width="10.28515625" style="84" customWidth="1"/>
    <col min="14824" max="14824" width="10" style="84" bestFit="1" customWidth="1"/>
    <col min="14825" max="14825" width="21.7109375" style="84" bestFit="1" customWidth="1"/>
    <col min="14826" max="14826" width="11.28515625" style="84" customWidth="1"/>
    <col min="14827" max="14827" width="8.28515625" style="84" bestFit="1" customWidth="1"/>
    <col min="14828" max="14828" width="9" style="84" customWidth="1"/>
    <col min="14829" max="15068" width="8.85546875" style="84"/>
    <col min="15069" max="15069" width="20.28515625" style="84" customWidth="1"/>
    <col min="15070" max="15070" width="12.140625" style="84" bestFit="1" customWidth="1"/>
    <col min="15071" max="15071" width="10.140625" style="84" bestFit="1" customWidth="1"/>
    <col min="15072" max="15072" width="16.5703125" style="84" bestFit="1" customWidth="1"/>
    <col min="15073" max="15073" width="11.28515625" style="84" bestFit="1" customWidth="1"/>
    <col min="15074" max="15074" width="19.5703125" style="84" customWidth="1"/>
    <col min="15075" max="15075" width="10.85546875" style="84" bestFit="1" customWidth="1"/>
    <col min="15076" max="15076" width="46" style="84" customWidth="1"/>
    <col min="15077" max="15077" width="14" style="84" bestFit="1" customWidth="1"/>
    <col min="15078" max="15078" width="10.7109375" style="84" bestFit="1" customWidth="1"/>
    <col min="15079" max="15079" width="10.28515625" style="84" customWidth="1"/>
    <col min="15080" max="15080" width="10" style="84" bestFit="1" customWidth="1"/>
    <col min="15081" max="15081" width="21.7109375" style="84" bestFit="1" customWidth="1"/>
    <col min="15082" max="15082" width="11.28515625" style="84" customWidth="1"/>
    <col min="15083" max="15083" width="8.28515625" style="84" bestFit="1" customWidth="1"/>
    <col min="15084" max="15084" width="9" style="84" customWidth="1"/>
    <col min="15085" max="15324" width="8.85546875" style="84"/>
    <col min="15325" max="15325" width="20.28515625" style="84" customWidth="1"/>
    <col min="15326" max="15326" width="12.140625" style="84" bestFit="1" customWidth="1"/>
    <col min="15327" max="15327" width="10.140625" style="84" bestFit="1" customWidth="1"/>
    <col min="15328" max="15328" width="16.5703125" style="84" bestFit="1" customWidth="1"/>
    <col min="15329" max="15329" width="11.28515625" style="84" bestFit="1" customWidth="1"/>
    <col min="15330" max="15330" width="19.5703125" style="84" customWidth="1"/>
    <col min="15331" max="15331" width="10.85546875" style="84" bestFit="1" customWidth="1"/>
    <col min="15332" max="15332" width="46" style="84" customWidth="1"/>
    <col min="15333" max="15333" width="14" style="84" bestFit="1" customWidth="1"/>
    <col min="15334" max="15334" width="10.7109375" style="84" bestFit="1" customWidth="1"/>
    <col min="15335" max="15335" width="10.28515625" style="84" customWidth="1"/>
    <col min="15336" max="15336" width="10" style="84" bestFit="1" customWidth="1"/>
    <col min="15337" max="15337" width="21.7109375" style="84" bestFit="1" customWidth="1"/>
    <col min="15338" max="15338" width="11.28515625" style="84" customWidth="1"/>
    <col min="15339" max="15339" width="8.28515625" style="84" bestFit="1" customWidth="1"/>
    <col min="15340" max="15340" width="9" style="84" customWidth="1"/>
    <col min="15341" max="15580" width="8.85546875" style="84"/>
    <col min="15581" max="15581" width="20.28515625" style="84" customWidth="1"/>
    <col min="15582" max="15582" width="12.140625" style="84" bestFit="1" customWidth="1"/>
    <col min="15583" max="15583" width="10.140625" style="84" bestFit="1" customWidth="1"/>
    <col min="15584" max="15584" width="16.5703125" style="84" bestFit="1" customWidth="1"/>
    <col min="15585" max="15585" width="11.28515625" style="84" bestFit="1" customWidth="1"/>
    <col min="15586" max="15586" width="19.5703125" style="84" customWidth="1"/>
    <col min="15587" max="15587" width="10.85546875" style="84" bestFit="1" customWidth="1"/>
    <col min="15588" max="15588" width="46" style="84" customWidth="1"/>
    <col min="15589" max="15589" width="14" style="84" bestFit="1" customWidth="1"/>
    <col min="15590" max="15590" width="10.7109375" style="84" bestFit="1" customWidth="1"/>
    <col min="15591" max="15591" width="10.28515625" style="84" customWidth="1"/>
    <col min="15592" max="15592" width="10" style="84" bestFit="1" customWidth="1"/>
    <col min="15593" max="15593" width="21.7109375" style="84" bestFit="1" customWidth="1"/>
    <col min="15594" max="15594" width="11.28515625" style="84" customWidth="1"/>
    <col min="15595" max="15595" width="8.28515625" style="84" bestFit="1" customWidth="1"/>
    <col min="15596" max="15596" width="9" style="84" customWidth="1"/>
    <col min="15597" max="15836" width="8.85546875" style="84"/>
    <col min="15837" max="15837" width="20.28515625" style="84" customWidth="1"/>
    <col min="15838" max="15838" width="12.140625" style="84" bestFit="1" customWidth="1"/>
    <col min="15839" max="15839" width="10.140625" style="84" bestFit="1" customWidth="1"/>
    <col min="15840" max="15840" width="16.5703125" style="84" bestFit="1" customWidth="1"/>
    <col min="15841" max="15841" width="11.28515625" style="84" bestFit="1" customWidth="1"/>
    <col min="15842" max="15842" width="19.5703125" style="84" customWidth="1"/>
    <col min="15843" max="15843" width="10.85546875" style="84" bestFit="1" customWidth="1"/>
    <col min="15844" max="15844" width="46" style="84" customWidth="1"/>
    <col min="15845" max="15845" width="14" style="84" bestFit="1" customWidth="1"/>
    <col min="15846" max="15846" width="10.7109375" style="84" bestFit="1" customWidth="1"/>
    <col min="15847" max="15847" width="10.28515625" style="84" customWidth="1"/>
    <col min="15848" max="15848" width="10" style="84" bestFit="1" customWidth="1"/>
    <col min="15849" max="15849" width="21.7109375" style="84" bestFit="1" customWidth="1"/>
    <col min="15850" max="15850" width="11.28515625" style="84" customWidth="1"/>
    <col min="15851" max="15851" width="8.28515625" style="84" bestFit="1" customWidth="1"/>
    <col min="15852" max="15852" width="9" style="84" customWidth="1"/>
    <col min="15853" max="16092" width="8.85546875" style="84"/>
    <col min="16093" max="16093" width="20.28515625" style="84" customWidth="1"/>
    <col min="16094" max="16094" width="12.140625" style="84" bestFit="1" customWidth="1"/>
    <col min="16095" max="16095" width="10.140625" style="84" bestFit="1" customWidth="1"/>
    <col min="16096" max="16096" width="16.5703125" style="84" bestFit="1" customWidth="1"/>
    <col min="16097" max="16097" width="11.28515625" style="84" bestFit="1" customWidth="1"/>
    <col min="16098" max="16098" width="19.5703125" style="84" customWidth="1"/>
    <col min="16099" max="16099" width="10.85546875" style="84" bestFit="1" customWidth="1"/>
    <col min="16100" max="16100" width="46" style="84" customWidth="1"/>
    <col min="16101" max="16101" width="14" style="84" bestFit="1" customWidth="1"/>
    <col min="16102" max="16102" width="10.7109375" style="84" bestFit="1" customWidth="1"/>
    <col min="16103" max="16103" width="10.28515625" style="84" customWidth="1"/>
    <col min="16104" max="16104" width="10" style="84" bestFit="1" customWidth="1"/>
    <col min="16105" max="16105" width="21.7109375" style="84" bestFit="1" customWidth="1"/>
    <col min="16106" max="16106" width="11.28515625" style="84" customWidth="1"/>
    <col min="16107" max="16107" width="8.28515625" style="84" bestFit="1" customWidth="1"/>
    <col min="16108" max="16108" width="9" style="84" customWidth="1"/>
    <col min="16109" max="16384" width="8.85546875" style="84"/>
  </cols>
  <sheetData>
    <row r="1" spans="1:15" s="81" customFormat="1" ht="36" customHeight="1" x14ac:dyDescent="0.25">
      <c r="A1" s="145" t="s">
        <v>1</v>
      </c>
      <c r="B1" s="145" t="s">
        <v>2</v>
      </c>
      <c r="C1" s="145" t="s">
        <v>4</v>
      </c>
      <c r="D1" s="145" t="s">
        <v>435</v>
      </c>
      <c r="E1" s="145" t="s">
        <v>436</v>
      </c>
      <c r="F1" s="146" t="s">
        <v>7</v>
      </c>
      <c r="G1" s="145" t="s">
        <v>8</v>
      </c>
      <c r="H1" s="147" t="s">
        <v>437</v>
      </c>
      <c r="I1" s="147" t="s">
        <v>10</v>
      </c>
      <c r="J1" s="147" t="s">
        <v>11</v>
      </c>
      <c r="K1" s="147" t="s">
        <v>12</v>
      </c>
      <c r="L1" s="147" t="s">
        <v>13</v>
      </c>
      <c r="M1" s="147" t="s">
        <v>14</v>
      </c>
      <c r="N1" s="147" t="s">
        <v>170</v>
      </c>
      <c r="O1" s="147" t="s">
        <v>15</v>
      </c>
    </row>
    <row r="2" spans="1:15" s="81" customFormat="1" ht="32.25" customHeight="1" x14ac:dyDescent="0.25">
      <c r="A2" s="70" t="s">
        <v>22</v>
      </c>
      <c r="B2" s="72" t="s">
        <v>343</v>
      </c>
      <c r="C2" s="70" t="s">
        <v>438</v>
      </c>
      <c r="D2" s="72" t="s">
        <v>421</v>
      </c>
      <c r="E2" s="72" t="s">
        <v>439</v>
      </c>
      <c r="F2" s="70" t="s">
        <v>440</v>
      </c>
      <c r="G2" s="72" t="s">
        <v>120</v>
      </c>
      <c r="H2" s="72" t="s">
        <v>441</v>
      </c>
      <c r="I2" s="71">
        <f>K2/J2</f>
        <v>366.1</v>
      </c>
      <c r="J2" s="72">
        <v>2</v>
      </c>
      <c r="K2" s="90">
        <v>732.2</v>
      </c>
      <c r="L2" s="90">
        <v>149.9</v>
      </c>
      <c r="M2" s="90">
        <v>239.12</v>
      </c>
      <c r="N2" s="90">
        <v>0</v>
      </c>
      <c r="O2" s="83">
        <f t="shared" ref="O2:O29" si="0">H2+K2+L2+M2+N2</f>
        <v>1904.92</v>
      </c>
    </row>
    <row r="3" spans="1:15" s="81" customFormat="1" ht="32.25" customHeight="1" x14ac:dyDescent="0.25">
      <c r="A3" s="70" t="s">
        <v>382</v>
      </c>
      <c r="B3" s="72" t="s">
        <v>239</v>
      </c>
      <c r="C3" s="70" t="s">
        <v>442</v>
      </c>
      <c r="D3" s="72" t="s">
        <v>421</v>
      </c>
      <c r="E3" s="72" t="s">
        <v>421</v>
      </c>
      <c r="F3" s="70" t="s">
        <v>443</v>
      </c>
      <c r="G3" s="72" t="s">
        <v>398</v>
      </c>
      <c r="H3" s="79">
        <v>915.28</v>
      </c>
      <c r="I3" s="71">
        <v>0</v>
      </c>
      <c r="J3" s="72">
        <v>0</v>
      </c>
      <c r="K3" s="83">
        <v>0</v>
      </c>
      <c r="L3" s="83">
        <v>55.9</v>
      </c>
      <c r="M3" s="83">
        <v>420</v>
      </c>
      <c r="N3" s="83">
        <v>0</v>
      </c>
      <c r="O3" s="83">
        <f t="shared" si="0"/>
        <v>1391.1799999999998</v>
      </c>
    </row>
    <row r="4" spans="1:15" s="81" customFormat="1" ht="32.25" customHeight="1" x14ac:dyDescent="0.25">
      <c r="A4" s="70" t="s">
        <v>377</v>
      </c>
      <c r="B4" s="72" t="s">
        <v>108</v>
      </c>
      <c r="C4" s="70" t="s">
        <v>444</v>
      </c>
      <c r="D4" s="72" t="s">
        <v>439</v>
      </c>
      <c r="E4" s="72" t="s">
        <v>439</v>
      </c>
      <c r="F4" s="70" t="s">
        <v>445</v>
      </c>
      <c r="G4" s="72" t="s">
        <v>446</v>
      </c>
      <c r="H4" s="72" t="s">
        <v>447</v>
      </c>
      <c r="I4" s="71">
        <v>0</v>
      </c>
      <c r="J4" s="72">
        <v>0</v>
      </c>
      <c r="K4" s="90">
        <v>0</v>
      </c>
      <c r="L4" s="90">
        <v>0</v>
      </c>
      <c r="M4" s="90">
        <v>0</v>
      </c>
      <c r="N4" s="90">
        <v>0</v>
      </c>
      <c r="O4" s="83">
        <f t="shared" si="0"/>
        <v>328.08</v>
      </c>
    </row>
    <row r="5" spans="1:15" ht="32.25" customHeight="1" x14ac:dyDescent="0.25">
      <c r="A5" s="70" t="s">
        <v>255</v>
      </c>
      <c r="B5" s="72" t="s">
        <v>108</v>
      </c>
      <c r="C5" s="70" t="s">
        <v>448</v>
      </c>
      <c r="D5" s="72" t="s">
        <v>439</v>
      </c>
      <c r="E5" s="72" t="s">
        <v>439</v>
      </c>
      <c r="F5" s="70" t="s">
        <v>445</v>
      </c>
      <c r="G5" s="72" t="s">
        <v>446</v>
      </c>
      <c r="H5" s="72">
        <v>3181.42</v>
      </c>
      <c r="I5" s="71">
        <v>0</v>
      </c>
      <c r="J5" s="72">
        <v>0</v>
      </c>
      <c r="K5" s="90">
        <v>0</v>
      </c>
      <c r="L5" s="90">
        <v>0</v>
      </c>
      <c r="M5" s="90">
        <v>0</v>
      </c>
      <c r="N5" s="90">
        <v>0</v>
      </c>
      <c r="O5" s="83">
        <f t="shared" si="0"/>
        <v>3181.42</v>
      </c>
    </row>
    <row r="6" spans="1:15" ht="32.25" customHeight="1" x14ac:dyDescent="0.25">
      <c r="A6" s="70" t="s">
        <v>137</v>
      </c>
      <c r="B6" s="72" t="s">
        <v>239</v>
      </c>
      <c r="C6" s="70" t="s">
        <v>449</v>
      </c>
      <c r="D6" s="72" t="s">
        <v>450</v>
      </c>
      <c r="E6" s="72" t="s">
        <v>450</v>
      </c>
      <c r="F6" s="70" t="s">
        <v>451</v>
      </c>
      <c r="G6" s="72" t="s">
        <v>452</v>
      </c>
      <c r="H6" s="72">
        <v>497.85</v>
      </c>
      <c r="I6" s="71">
        <v>0</v>
      </c>
      <c r="J6" s="72">
        <v>0</v>
      </c>
      <c r="K6" s="90">
        <v>0</v>
      </c>
      <c r="L6" s="90">
        <v>0</v>
      </c>
      <c r="M6" s="90">
        <v>0</v>
      </c>
      <c r="N6" s="90">
        <v>0</v>
      </c>
      <c r="O6" s="83">
        <f t="shared" si="0"/>
        <v>497.85</v>
      </c>
    </row>
    <row r="7" spans="1:15" ht="32.25" customHeight="1" x14ac:dyDescent="0.25">
      <c r="A7" s="70" t="s">
        <v>137</v>
      </c>
      <c r="B7" s="72" t="s">
        <v>108</v>
      </c>
      <c r="C7" s="70" t="s">
        <v>453</v>
      </c>
      <c r="D7" s="72" t="s">
        <v>450</v>
      </c>
      <c r="E7" s="72" t="s">
        <v>450</v>
      </c>
      <c r="F7" s="70" t="s">
        <v>454</v>
      </c>
      <c r="G7" s="72" t="s">
        <v>455</v>
      </c>
      <c r="H7" s="72">
        <v>1091.7</v>
      </c>
      <c r="I7" s="71">
        <v>0</v>
      </c>
      <c r="J7" s="72">
        <v>0</v>
      </c>
      <c r="K7" s="90">
        <v>0</v>
      </c>
      <c r="L7" s="90">
        <v>0</v>
      </c>
      <c r="M7" s="90">
        <v>35</v>
      </c>
      <c r="N7" s="90">
        <v>0</v>
      </c>
      <c r="O7" s="83">
        <f t="shared" si="0"/>
        <v>1126.7</v>
      </c>
    </row>
    <row r="8" spans="1:15" ht="32.25" customHeight="1" x14ac:dyDescent="0.25">
      <c r="A8" s="70" t="s">
        <v>456</v>
      </c>
      <c r="B8" s="72" t="s">
        <v>108</v>
      </c>
      <c r="C8" s="70" t="s">
        <v>457</v>
      </c>
      <c r="D8" s="72" t="s">
        <v>450</v>
      </c>
      <c r="E8" s="72" t="s">
        <v>450</v>
      </c>
      <c r="F8" s="70" t="s">
        <v>454</v>
      </c>
      <c r="G8" s="72" t="s">
        <v>458</v>
      </c>
      <c r="H8" s="72">
        <v>750.85</v>
      </c>
      <c r="I8" s="71">
        <v>0</v>
      </c>
      <c r="J8" s="72">
        <v>0</v>
      </c>
      <c r="K8" s="90">
        <v>0</v>
      </c>
      <c r="L8" s="90">
        <v>25</v>
      </c>
      <c r="M8" s="90">
        <v>0</v>
      </c>
      <c r="N8" s="90">
        <v>72</v>
      </c>
      <c r="O8" s="83">
        <f t="shared" si="0"/>
        <v>847.85</v>
      </c>
    </row>
    <row r="9" spans="1:15" ht="32.25" customHeight="1" x14ac:dyDescent="0.25">
      <c r="A9" s="70" t="s">
        <v>456</v>
      </c>
      <c r="B9" s="72" t="s">
        <v>239</v>
      </c>
      <c r="C9" s="70" t="s">
        <v>459</v>
      </c>
      <c r="D9" s="72" t="s">
        <v>450</v>
      </c>
      <c r="E9" s="72" t="s">
        <v>450</v>
      </c>
      <c r="F9" s="70" t="s">
        <v>451</v>
      </c>
      <c r="G9" s="72" t="s">
        <v>452</v>
      </c>
      <c r="H9" s="72">
        <v>487.85</v>
      </c>
      <c r="I9" s="71">
        <v>0</v>
      </c>
      <c r="J9" s="72">
        <v>0</v>
      </c>
      <c r="K9" s="90">
        <v>0</v>
      </c>
      <c r="L9" s="90">
        <v>0</v>
      </c>
      <c r="M9" s="90">
        <v>0</v>
      </c>
      <c r="N9" s="90">
        <v>0</v>
      </c>
      <c r="O9" s="83">
        <f t="shared" si="0"/>
        <v>487.85</v>
      </c>
    </row>
    <row r="10" spans="1:15" ht="32.25" customHeight="1" x14ac:dyDescent="0.25">
      <c r="A10" s="70" t="s">
        <v>460</v>
      </c>
      <c r="B10" s="72" t="s">
        <v>108</v>
      </c>
      <c r="C10" s="70" t="s">
        <v>461</v>
      </c>
      <c r="D10" s="72" t="s">
        <v>462</v>
      </c>
      <c r="E10" s="72" t="s">
        <v>462</v>
      </c>
      <c r="F10" s="70" t="s">
        <v>463</v>
      </c>
      <c r="G10" s="72" t="s">
        <v>65</v>
      </c>
      <c r="H10" s="72">
        <v>1696.57</v>
      </c>
      <c r="I10" s="72">
        <f>K10/J10</f>
        <v>429.99</v>
      </c>
      <c r="J10" s="72">
        <v>1</v>
      </c>
      <c r="K10" s="90">
        <v>429.99</v>
      </c>
      <c r="L10" s="90">
        <v>0</v>
      </c>
      <c r="M10" s="90">
        <v>218.65</v>
      </c>
      <c r="N10" s="90">
        <v>0</v>
      </c>
      <c r="O10" s="83">
        <f t="shared" si="0"/>
        <v>2345.21</v>
      </c>
    </row>
    <row r="11" spans="1:15" ht="32.25" customHeight="1" x14ac:dyDescent="0.25">
      <c r="A11" s="70" t="s">
        <v>460</v>
      </c>
      <c r="B11" s="72" t="s">
        <v>239</v>
      </c>
      <c r="C11" s="70" t="s">
        <v>464</v>
      </c>
      <c r="D11" s="72" t="s">
        <v>465</v>
      </c>
      <c r="E11" s="72" t="s">
        <v>465</v>
      </c>
      <c r="F11" s="70" t="s">
        <v>466</v>
      </c>
      <c r="G11" s="72" t="s">
        <v>57</v>
      </c>
      <c r="H11" s="72">
        <v>833.85</v>
      </c>
      <c r="I11" s="71">
        <v>0</v>
      </c>
      <c r="J11" s="72">
        <v>0</v>
      </c>
      <c r="K11" s="90">
        <v>0</v>
      </c>
      <c r="L11" s="90">
        <v>0</v>
      </c>
      <c r="M11" s="90">
        <v>0</v>
      </c>
      <c r="N11" s="90">
        <v>0</v>
      </c>
      <c r="O11" s="83">
        <f t="shared" si="0"/>
        <v>833.85</v>
      </c>
    </row>
    <row r="12" spans="1:15" ht="32.25" customHeight="1" x14ac:dyDescent="0.25">
      <c r="A12" s="70" t="s">
        <v>137</v>
      </c>
      <c r="B12" s="72" t="s">
        <v>108</v>
      </c>
      <c r="C12" s="70" t="s">
        <v>467</v>
      </c>
      <c r="D12" s="72" t="s">
        <v>465</v>
      </c>
      <c r="E12" s="72" t="s">
        <v>468</v>
      </c>
      <c r="F12" s="70" t="s">
        <v>469</v>
      </c>
      <c r="G12" s="72" t="s">
        <v>120</v>
      </c>
      <c r="H12" s="72">
        <v>1247.7</v>
      </c>
      <c r="I12" s="71">
        <f>K12*J12</f>
        <v>698.6</v>
      </c>
      <c r="J12" s="72">
        <v>1</v>
      </c>
      <c r="K12" s="90">
        <v>698.6</v>
      </c>
      <c r="L12" s="90">
        <v>70</v>
      </c>
      <c r="M12" s="90">
        <v>90</v>
      </c>
      <c r="N12" s="90">
        <v>0</v>
      </c>
      <c r="O12" s="83">
        <f t="shared" si="0"/>
        <v>2106.3000000000002</v>
      </c>
    </row>
    <row r="13" spans="1:15" ht="32.25" customHeight="1" x14ac:dyDescent="0.25">
      <c r="A13" s="70" t="s">
        <v>83</v>
      </c>
      <c r="B13" s="72" t="s">
        <v>108</v>
      </c>
      <c r="C13" s="70" t="s">
        <v>470</v>
      </c>
      <c r="D13" s="72" t="s">
        <v>465</v>
      </c>
      <c r="E13" s="72" t="s">
        <v>468</v>
      </c>
      <c r="F13" s="70" t="s">
        <v>469</v>
      </c>
      <c r="G13" s="72" t="s">
        <v>120</v>
      </c>
      <c r="H13" s="72">
        <v>940.7</v>
      </c>
      <c r="I13" s="71">
        <v>39.42</v>
      </c>
      <c r="J13" s="72">
        <v>1</v>
      </c>
      <c r="K13" s="90">
        <v>39.42</v>
      </c>
      <c r="L13" s="90">
        <v>0</v>
      </c>
      <c r="M13" s="90">
        <v>0</v>
      </c>
      <c r="N13" s="90">
        <v>0</v>
      </c>
      <c r="O13" s="83">
        <f t="shared" si="0"/>
        <v>980.12</v>
      </c>
    </row>
    <row r="14" spans="1:15" ht="32.25" customHeight="1" x14ac:dyDescent="0.25">
      <c r="A14" s="70" t="s">
        <v>317</v>
      </c>
      <c r="B14" s="72" t="s">
        <v>108</v>
      </c>
      <c r="C14" s="70" t="s">
        <v>471</v>
      </c>
      <c r="D14" s="72" t="s">
        <v>468</v>
      </c>
      <c r="E14" s="72" t="s">
        <v>468</v>
      </c>
      <c r="F14" s="70" t="s">
        <v>472</v>
      </c>
      <c r="G14" s="72" t="s">
        <v>127</v>
      </c>
      <c r="H14" s="72">
        <v>2994.42</v>
      </c>
      <c r="I14" s="71">
        <v>0</v>
      </c>
      <c r="J14" s="72">
        <v>0</v>
      </c>
      <c r="K14" s="90">
        <v>0</v>
      </c>
      <c r="L14" s="90">
        <f>46.2+61.9</f>
        <v>108.1</v>
      </c>
      <c r="M14" s="90">
        <f>19.91+21.47</f>
        <v>41.379999999999995</v>
      </c>
      <c r="N14" s="90">
        <v>0</v>
      </c>
      <c r="O14" s="83">
        <f t="shared" si="0"/>
        <v>3143.9</v>
      </c>
    </row>
    <row r="15" spans="1:15" ht="32.25" customHeight="1" x14ac:dyDescent="0.25">
      <c r="A15" s="70" t="s">
        <v>382</v>
      </c>
      <c r="B15" s="72" t="s">
        <v>473</v>
      </c>
      <c r="C15" s="70" t="s">
        <v>474</v>
      </c>
      <c r="D15" s="72" t="s">
        <v>475</v>
      </c>
      <c r="E15" s="72" t="s">
        <v>476</v>
      </c>
      <c r="F15" s="70" t="s">
        <v>477</v>
      </c>
      <c r="G15" s="72" t="s">
        <v>478</v>
      </c>
      <c r="H15" s="79">
        <v>29431.599999999999</v>
      </c>
      <c r="I15" s="72">
        <f>K15/J15</f>
        <v>782.64</v>
      </c>
      <c r="J15" s="72">
        <v>4</v>
      </c>
      <c r="K15" s="83">
        <v>3130.56</v>
      </c>
      <c r="L15" s="83">
        <v>762.25</v>
      </c>
      <c r="M15" s="83">
        <v>985.04</v>
      </c>
      <c r="N15" s="83">
        <v>359</v>
      </c>
      <c r="O15" s="83">
        <f t="shared" si="0"/>
        <v>34668.450000000004</v>
      </c>
    </row>
    <row r="16" spans="1:15" ht="32.25" customHeight="1" x14ac:dyDescent="0.25">
      <c r="A16" s="70" t="s">
        <v>382</v>
      </c>
      <c r="B16" s="72" t="s">
        <v>479</v>
      </c>
      <c r="C16" s="70" t="s">
        <v>480</v>
      </c>
      <c r="D16" s="72" t="s">
        <v>481</v>
      </c>
      <c r="E16" s="72" t="s">
        <v>481</v>
      </c>
      <c r="F16" s="70" t="s">
        <v>482</v>
      </c>
      <c r="G16" s="72" t="s">
        <v>483</v>
      </c>
      <c r="H16" s="79">
        <v>3836.38</v>
      </c>
      <c r="I16" s="71">
        <v>0</v>
      </c>
      <c r="J16" s="72">
        <v>0</v>
      </c>
      <c r="K16" s="83">
        <v>0</v>
      </c>
      <c r="L16" s="83">
        <v>0</v>
      </c>
      <c r="M16" s="83">
        <v>0</v>
      </c>
      <c r="N16" s="83">
        <v>0</v>
      </c>
      <c r="O16" s="83">
        <f t="shared" si="0"/>
        <v>3836.38</v>
      </c>
    </row>
    <row r="17" spans="1:15" ht="32.25" customHeight="1" x14ac:dyDescent="0.25">
      <c r="A17" s="70" t="s">
        <v>484</v>
      </c>
      <c r="B17" s="72" t="s">
        <v>343</v>
      </c>
      <c r="C17" s="70" t="s">
        <v>485</v>
      </c>
      <c r="D17" s="72" t="s">
        <v>481</v>
      </c>
      <c r="E17" s="72" t="s">
        <v>481</v>
      </c>
      <c r="F17" s="70" t="s">
        <v>486</v>
      </c>
      <c r="G17" s="72" t="s">
        <v>91</v>
      </c>
      <c r="H17" s="72">
        <v>1832.85</v>
      </c>
      <c r="I17" s="71">
        <f>K17/J17</f>
        <v>373.255</v>
      </c>
      <c r="J17" s="72">
        <v>2</v>
      </c>
      <c r="K17" s="90">
        <v>746.51</v>
      </c>
      <c r="L17" s="90">
        <v>93.38</v>
      </c>
      <c r="M17" s="90">
        <v>90</v>
      </c>
      <c r="N17" s="90">
        <v>0</v>
      </c>
      <c r="O17" s="83">
        <f t="shared" si="0"/>
        <v>2762.74</v>
      </c>
    </row>
    <row r="18" spans="1:15" ht="32.25" customHeight="1" x14ac:dyDescent="0.25">
      <c r="A18" s="70" t="s">
        <v>83</v>
      </c>
      <c r="B18" s="72" t="s">
        <v>108</v>
      </c>
      <c r="C18" s="70" t="s">
        <v>487</v>
      </c>
      <c r="D18" s="72" t="s">
        <v>481</v>
      </c>
      <c r="E18" s="72" t="s">
        <v>488</v>
      </c>
      <c r="F18" s="70" t="s">
        <v>489</v>
      </c>
      <c r="G18" s="72" t="s">
        <v>127</v>
      </c>
      <c r="H18" s="72">
        <v>2505.42</v>
      </c>
      <c r="I18" s="71">
        <v>691.43</v>
      </c>
      <c r="J18" s="72">
        <v>1</v>
      </c>
      <c r="K18" s="90">
        <v>691.43</v>
      </c>
      <c r="L18" s="90">
        <v>152.1</v>
      </c>
      <c r="M18" s="90">
        <v>183.11</v>
      </c>
      <c r="N18" s="90">
        <v>0</v>
      </c>
      <c r="O18" s="83">
        <f t="shared" si="0"/>
        <v>3532.06</v>
      </c>
    </row>
    <row r="19" spans="1:15" ht="32.25" customHeight="1" x14ac:dyDescent="0.25">
      <c r="A19" s="70" t="s">
        <v>78</v>
      </c>
      <c r="B19" s="72" t="s">
        <v>108</v>
      </c>
      <c r="C19" s="70" t="s">
        <v>490</v>
      </c>
      <c r="D19" s="72" t="s">
        <v>481</v>
      </c>
      <c r="E19" s="72" t="s">
        <v>491</v>
      </c>
      <c r="F19" s="70" t="s">
        <v>489</v>
      </c>
      <c r="G19" s="72" t="s">
        <v>127</v>
      </c>
      <c r="H19" s="72">
        <v>2076.42</v>
      </c>
      <c r="I19" s="71">
        <v>594.4</v>
      </c>
      <c r="J19" s="72">
        <v>2</v>
      </c>
      <c r="K19" s="90">
        <v>1188.8</v>
      </c>
      <c r="L19" s="90">
        <v>249.65</v>
      </c>
      <c r="M19" s="90">
        <v>100.32</v>
      </c>
      <c r="N19" s="90">
        <v>0</v>
      </c>
      <c r="O19" s="83">
        <f t="shared" si="0"/>
        <v>3615.1900000000005</v>
      </c>
    </row>
    <row r="20" spans="1:15" ht="32.25" customHeight="1" x14ac:dyDescent="0.25">
      <c r="A20" s="70" t="s">
        <v>382</v>
      </c>
      <c r="B20" s="187" t="s">
        <v>492</v>
      </c>
      <c r="C20" s="70" t="s">
        <v>493</v>
      </c>
      <c r="D20" s="72" t="s">
        <v>488</v>
      </c>
      <c r="E20" s="72" t="s">
        <v>488</v>
      </c>
      <c r="F20" s="70" t="s">
        <v>482</v>
      </c>
      <c r="G20" s="72" t="s">
        <v>494</v>
      </c>
      <c r="H20" s="79">
        <v>468.24</v>
      </c>
      <c r="I20" s="71">
        <v>0</v>
      </c>
      <c r="J20" s="72">
        <v>0</v>
      </c>
      <c r="K20" s="83">
        <v>0</v>
      </c>
      <c r="L20" s="83">
        <v>0</v>
      </c>
      <c r="M20" s="83">
        <v>0</v>
      </c>
      <c r="N20" s="83">
        <v>0</v>
      </c>
      <c r="O20" s="83">
        <f t="shared" si="0"/>
        <v>468.24</v>
      </c>
    </row>
    <row r="21" spans="1:15" ht="32.25" customHeight="1" x14ac:dyDescent="0.25">
      <c r="A21" s="70" t="s">
        <v>137</v>
      </c>
      <c r="B21" s="72" t="s">
        <v>108</v>
      </c>
      <c r="C21" s="70" t="s">
        <v>495</v>
      </c>
      <c r="D21" s="72" t="s">
        <v>488</v>
      </c>
      <c r="E21" s="72" t="s">
        <v>488</v>
      </c>
      <c r="F21" s="70" t="s">
        <v>489</v>
      </c>
      <c r="G21" s="72" t="s">
        <v>65</v>
      </c>
      <c r="H21" s="72">
        <v>1895.57</v>
      </c>
      <c r="I21" s="71">
        <v>0</v>
      </c>
      <c r="J21" s="72">
        <v>0</v>
      </c>
      <c r="K21" s="90">
        <v>0</v>
      </c>
      <c r="L21" s="90">
        <v>0</v>
      </c>
      <c r="M21" s="90">
        <v>145</v>
      </c>
      <c r="N21" s="90">
        <v>0</v>
      </c>
      <c r="O21" s="83">
        <f t="shared" si="0"/>
        <v>2040.57</v>
      </c>
    </row>
    <row r="22" spans="1:15" ht="32.25" customHeight="1" x14ac:dyDescent="0.25">
      <c r="A22" s="70" t="s">
        <v>137</v>
      </c>
      <c r="B22" s="72" t="s">
        <v>108</v>
      </c>
      <c r="C22" s="70" t="s">
        <v>496</v>
      </c>
      <c r="D22" s="72" t="s">
        <v>488</v>
      </c>
      <c r="E22" s="72" t="s">
        <v>491</v>
      </c>
      <c r="F22" s="70" t="s">
        <v>489</v>
      </c>
      <c r="G22" s="72" t="s">
        <v>125</v>
      </c>
      <c r="H22" s="72">
        <v>2167.42</v>
      </c>
      <c r="I22" s="71">
        <v>0</v>
      </c>
      <c r="J22" s="72">
        <v>0</v>
      </c>
      <c r="K22" s="90">
        <v>0</v>
      </c>
      <c r="L22" s="90">
        <v>0</v>
      </c>
      <c r="M22" s="90">
        <v>0</v>
      </c>
      <c r="N22" s="90">
        <v>0</v>
      </c>
      <c r="O22" s="83">
        <f t="shared" si="0"/>
        <v>2167.42</v>
      </c>
    </row>
    <row r="23" spans="1:15" ht="32.25" customHeight="1" x14ac:dyDescent="0.25">
      <c r="A23" s="70" t="s">
        <v>484</v>
      </c>
      <c r="B23" s="72" t="s">
        <v>108</v>
      </c>
      <c r="C23" s="70" t="s">
        <v>497</v>
      </c>
      <c r="D23" s="72" t="s">
        <v>488</v>
      </c>
      <c r="E23" s="72" t="s">
        <v>488</v>
      </c>
      <c r="F23" s="70" t="s">
        <v>498</v>
      </c>
      <c r="G23" s="72" t="s">
        <v>65</v>
      </c>
      <c r="H23" s="72">
        <v>1765.57</v>
      </c>
      <c r="I23" s="71">
        <v>0</v>
      </c>
      <c r="J23" s="72">
        <v>0</v>
      </c>
      <c r="K23" s="90">
        <v>0</v>
      </c>
      <c r="L23" s="90">
        <v>0</v>
      </c>
      <c r="M23" s="90">
        <v>0</v>
      </c>
      <c r="N23" s="90">
        <v>0</v>
      </c>
      <c r="O23" s="83">
        <f t="shared" si="0"/>
        <v>1765.57</v>
      </c>
    </row>
    <row r="24" spans="1:15" ht="32.25" customHeight="1" x14ac:dyDescent="0.25">
      <c r="A24" s="70" t="s">
        <v>255</v>
      </c>
      <c r="B24" s="72" t="s">
        <v>343</v>
      </c>
      <c r="C24" s="70" t="s">
        <v>499</v>
      </c>
      <c r="D24" s="72" t="s">
        <v>491</v>
      </c>
      <c r="E24" s="72" t="s">
        <v>491</v>
      </c>
      <c r="F24" s="70" t="s">
        <v>500</v>
      </c>
      <c r="G24" s="72" t="s">
        <v>186</v>
      </c>
      <c r="H24" s="72">
        <v>1469.57</v>
      </c>
      <c r="I24" s="71">
        <v>0</v>
      </c>
      <c r="J24" s="72">
        <v>0</v>
      </c>
      <c r="K24" s="90">
        <v>0</v>
      </c>
      <c r="L24" s="90">
        <v>0</v>
      </c>
      <c r="M24" s="90">
        <v>0</v>
      </c>
      <c r="N24" s="90">
        <v>0</v>
      </c>
      <c r="O24" s="83">
        <f t="shared" si="0"/>
        <v>1469.57</v>
      </c>
    </row>
    <row r="25" spans="1:15" ht="32.25" customHeight="1" x14ac:dyDescent="0.25">
      <c r="A25" s="70" t="s">
        <v>382</v>
      </c>
      <c r="B25" s="187" t="s">
        <v>492</v>
      </c>
      <c r="C25" s="70" t="s">
        <v>501</v>
      </c>
      <c r="D25" s="72" t="s">
        <v>502</v>
      </c>
      <c r="E25" s="72" t="s">
        <v>502</v>
      </c>
      <c r="F25" s="70" t="s">
        <v>482</v>
      </c>
      <c r="G25" s="72" t="s">
        <v>503</v>
      </c>
      <c r="H25" s="72">
        <v>676.75</v>
      </c>
      <c r="I25" s="71">
        <v>0</v>
      </c>
      <c r="J25" s="72">
        <v>0</v>
      </c>
      <c r="K25" s="83">
        <v>0</v>
      </c>
      <c r="L25" s="83">
        <v>0</v>
      </c>
      <c r="M25" s="83">
        <v>0</v>
      </c>
      <c r="N25" s="83">
        <v>0</v>
      </c>
      <c r="O25" s="83">
        <f t="shared" si="0"/>
        <v>676.75</v>
      </c>
    </row>
    <row r="26" spans="1:15" ht="32.25" customHeight="1" x14ac:dyDescent="0.25">
      <c r="A26" s="70" t="s">
        <v>259</v>
      </c>
      <c r="B26" s="72" t="s">
        <v>108</v>
      </c>
      <c r="C26" s="70" t="s">
        <v>504</v>
      </c>
      <c r="D26" s="72" t="s">
        <v>502</v>
      </c>
      <c r="E26" s="72" t="s">
        <v>502</v>
      </c>
      <c r="F26" s="70" t="s">
        <v>500</v>
      </c>
      <c r="G26" s="72" t="s">
        <v>505</v>
      </c>
      <c r="H26" s="72">
        <v>839.59</v>
      </c>
      <c r="I26" s="71">
        <v>0</v>
      </c>
      <c r="J26" s="72">
        <v>0</v>
      </c>
      <c r="K26" s="90">
        <v>0</v>
      </c>
      <c r="L26" s="90">
        <v>0</v>
      </c>
      <c r="M26" s="90">
        <v>0</v>
      </c>
      <c r="N26" s="90">
        <v>0</v>
      </c>
      <c r="O26" s="83">
        <f t="shared" si="0"/>
        <v>839.59</v>
      </c>
    </row>
    <row r="27" spans="1:15" ht="32.25" customHeight="1" x14ac:dyDescent="0.25">
      <c r="A27" s="70" t="s">
        <v>259</v>
      </c>
      <c r="B27" s="72" t="s">
        <v>108</v>
      </c>
      <c r="C27" s="70" t="s">
        <v>506</v>
      </c>
      <c r="D27" s="72" t="s">
        <v>502</v>
      </c>
      <c r="E27" s="72" t="s">
        <v>502</v>
      </c>
      <c r="F27" s="70" t="s">
        <v>507</v>
      </c>
      <c r="G27" s="72" t="s">
        <v>91</v>
      </c>
      <c r="H27" s="72">
        <v>1667.85</v>
      </c>
      <c r="I27" s="71">
        <v>0</v>
      </c>
      <c r="J27" s="72">
        <v>0</v>
      </c>
      <c r="K27" s="90">
        <v>0</v>
      </c>
      <c r="L27" s="90">
        <v>0</v>
      </c>
      <c r="M27" s="90">
        <v>0</v>
      </c>
      <c r="N27" s="90">
        <v>0</v>
      </c>
      <c r="O27" s="83">
        <f t="shared" si="0"/>
        <v>1667.85</v>
      </c>
    </row>
    <row r="28" spans="1:15" ht="32.25" customHeight="1" x14ac:dyDescent="0.25">
      <c r="A28" s="70" t="s">
        <v>255</v>
      </c>
      <c r="B28" s="72" t="s">
        <v>108</v>
      </c>
      <c r="C28" s="70" t="s">
        <v>508</v>
      </c>
      <c r="D28" s="72" t="s">
        <v>509</v>
      </c>
      <c r="E28" s="72" t="s">
        <v>509</v>
      </c>
      <c r="F28" s="70" t="s">
        <v>507</v>
      </c>
      <c r="G28" s="72" t="s">
        <v>91</v>
      </c>
      <c r="H28" s="72">
        <v>1583.85</v>
      </c>
      <c r="I28" s="71">
        <v>0</v>
      </c>
      <c r="J28" s="72">
        <v>0</v>
      </c>
      <c r="K28" s="90">
        <v>0</v>
      </c>
      <c r="L28" s="90">
        <v>0</v>
      </c>
      <c r="M28" s="90">
        <v>0</v>
      </c>
      <c r="N28" s="90">
        <v>0</v>
      </c>
      <c r="O28" s="83">
        <f t="shared" si="0"/>
        <v>1583.85</v>
      </c>
    </row>
    <row r="29" spans="1:15" ht="32.25" customHeight="1" x14ac:dyDescent="0.25">
      <c r="A29" s="70" t="s">
        <v>97</v>
      </c>
      <c r="B29" s="72" t="s">
        <v>343</v>
      </c>
      <c r="C29" s="70" t="s">
        <v>510</v>
      </c>
      <c r="D29" s="72" t="s">
        <v>511</v>
      </c>
      <c r="E29" s="72" t="s">
        <v>512</v>
      </c>
      <c r="F29" s="70" t="s">
        <v>513</v>
      </c>
      <c r="G29" s="72" t="s">
        <v>127</v>
      </c>
      <c r="H29" s="152">
        <v>2412.7600000000002</v>
      </c>
      <c r="I29" s="71">
        <f>K29/J29</f>
        <v>655.5</v>
      </c>
      <c r="J29" s="72">
        <v>2</v>
      </c>
      <c r="K29" s="83">
        <v>1311</v>
      </c>
      <c r="L29" s="90">
        <v>145.18</v>
      </c>
      <c r="M29" s="90">
        <v>169.7</v>
      </c>
      <c r="N29" s="90">
        <v>0</v>
      </c>
      <c r="O29" s="153">
        <f t="shared" si="0"/>
        <v>4038.64</v>
      </c>
    </row>
    <row r="30" spans="1:15" ht="28.5" customHeight="1" x14ac:dyDescent="0.25">
      <c r="H30" s="163">
        <f>SUM(H2:H29)</f>
        <v>69268.029999999984</v>
      </c>
      <c r="K30" s="192">
        <f>SUM(K2:K29)</f>
        <v>8968.510000000002</v>
      </c>
      <c r="L30" s="192">
        <f t="shared" ref="L30:N30" si="1">SUM(L2:L29)</f>
        <v>1811.4600000000003</v>
      </c>
      <c r="M30" s="192">
        <f t="shared" si="1"/>
        <v>2717.32</v>
      </c>
      <c r="N30" s="192">
        <f t="shared" si="1"/>
        <v>431</v>
      </c>
      <c r="O30" s="144">
        <f>SUM(O2:O29)</f>
        <v>84308.100000000035</v>
      </c>
    </row>
  </sheetData>
  <sortState xmlns:xlrd2="http://schemas.microsoft.com/office/spreadsheetml/2017/richdata2" ref="A2:O29">
    <sortCondition ref="D2"/>
  </sortState>
  <pageMargins left="0.78740157499999996" right="0.78740157499999996" top="0.984251969" bottom="0.984251969" header="0.4921259845" footer="0.4921259845"/>
  <pageSetup paperSize="9" scale="68" fitToHeight="0" orientation="landscape" r:id="rId1"/>
  <ignoredErrors>
    <ignoredError sqref="C2:C10 C12:C21 C27 C23:C25 C28:C29 H2:H4" numberStoredAsText="1"/>
    <ignoredError sqref="O2:O29" unlocked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8"/>
  <sheetViews>
    <sheetView topLeftCell="D9" zoomScale="90" zoomScaleNormal="90" workbookViewId="0">
      <selection activeCell="H14" sqref="H14:N14"/>
    </sheetView>
  </sheetViews>
  <sheetFormatPr defaultColWidth="8.85546875" defaultRowHeight="11.25" x14ac:dyDescent="0.25"/>
  <cols>
    <col min="1" max="1" width="19.7109375" style="86" customWidth="1"/>
    <col min="2" max="2" width="12" style="84" customWidth="1"/>
    <col min="3" max="3" width="15" style="84" hidden="1" customWidth="1"/>
    <col min="4" max="5" width="12.42578125" style="84" customWidth="1"/>
    <col min="6" max="6" width="48.42578125" style="86" customWidth="1"/>
    <col min="7" max="7" width="18.42578125" style="86" customWidth="1"/>
    <col min="8" max="14" width="11.85546875" style="84" customWidth="1"/>
    <col min="15" max="15" width="14.7109375" style="84" customWidth="1"/>
    <col min="16" max="234" width="8.85546875" style="84"/>
    <col min="235" max="235" width="20.28515625" style="84" customWidth="1"/>
    <col min="236" max="236" width="12.140625" style="84" bestFit="1" customWidth="1"/>
    <col min="237" max="237" width="10.140625" style="84" bestFit="1" customWidth="1"/>
    <col min="238" max="238" width="16.5703125" style="84" bestFit="1" customWidth="1"/>
    <col min="239" max="239" width="11.28515625" style="84" bestFit="1" customWidth="1"/>
    <col min="240" max="240" width="19.5703125" style="84" customWidth="1"/>
    <col min="241" max="241" width="10.85546875" style="84" bestFit="1" customWidth="1"/>
    <col min="242" max="242" width="46" style="84" customWidth="1"/>
    <col min="243" max="243" width="14" style="84" bestFit="1" customWidth="1"/>
    <col min="244" max="244" width="10.7109375" style="84" bestFit="1" customWidth="1"/>
    <col min="245" max="245" width="10.28515625" style="84" customWidth="1"/>
    <col min="246" max="246" width="10" style="84" bestFit="1" customWidth="1"/>
    <col min="247" max="247" width="21.7109375" style="84" bestFit="1" customWidth="1"/>
    <col min="248" max="248" width="11.28515625" style="84" customWidth="1"/>
    <col min="249" max="249" width="8.28515625" style="84" bestFit="1" customWidth="1"/>
    <col min="250" max="250" width="9" style="84" customWidth="1"/>
    <col min="251" max="490" width="8.85546875" style="84"/>
    <col min="491" max="491" width="20.28515625" style="84" customWidth="1"/>
    <col min="492" max="492" width="12.140625" style="84" bestFit="1" customWidth="1"/>
    <col min="493" max="493" width="10.140625" style="84" bestFit="1" customWidth="1"/>
    <col min="494" max="494" width="16.5703125" style="84" bestFit="1" customWidth="1"/>
    <col min="495" max="495" width="11.28515625" style="84" bestFit="1" customWidth="1"/>
    <col min="496" max="496" width="19.5703125" style="84" customWidth="1"/>
    <col min="497" max="497" width="10.85546875" style="84" bestFit="1" customWidth="1"/>
    <col min="498" max="498" width="46" style="84" customWidth="1"/>
    <col min="499" max="499" width="14" style="84" bestFit="1" customWidth="1"/>
    <col min="500" max="500" width="10.7109375" style="84" bestFit="1" customWidth="1"/>
    <col min="501" max="501" width="10.28515625" style="84" customWidth="1"/>
    <col min="502" max="502" width="10" style="84" bestFit="1" customWidth="1"/>
    <col min="503" max="503" width="21.7109375" style="84" bestFit="1" customWidth="1"/>
    <col min="504" max="504" width="11.28515625" style="84" customWidth="1"/>
    <col min="505" max="505" width="8.28515625" style="84" bestFit="1" customWidth="1"/>
    <col min="506" max="506" width="9" style="84" customWidth="1"/>
    <col min="507" max="746" width="8.85546875" style="84"/>
    <col min="747" max="747" width="20.28515625" style="84" customWidth="1"/>
    <col min="748" max="748" width="12.140625" style="84" bestFit="1" customWidth="1"/>
    <col min="749" max="749" width="10.140625" style="84" bestFit="1" customWidth="1"/>
    <col min="750" max="750" width="16.5703125" style="84" bestFit="1" customWidth="1"/>
    <col min="751" max="751" width="11.28515625" style="84" bestFit="1" customWidth="1"/>
    <col min="752" max="752" width="19.5703125" style="84" customWidth="1"/>
    <col min="753" max="753" width="10.85546875" style="84" bestFit="1" customWidth="1"/>
    <col min="754" max="754" width="46" style="84" customWidth="1"/>
    <col min="755" max="755" width="14" style="84" bestFit="1" customWidth="1"/>
    <col min="756" max="756" width="10.7109375" style="84" bestFit="1" customWidth="1"/>
    <col min="757" max="757" width="10.28515625" style="84" customWidth="1"/>
    <col min="758" max="758" width="10" style="84" bestFit="1" customWidth="1"/>
    <col min="759" max="759" width="21.7109375" style="84" bestFit="1" customWidth="1"/>
    <col min="760" max="760" width="11.28515625" style="84" customWidth="1"/>
    <col min="761" max="761" width="8.28515625" style="84" bestFit="1" customWidth="1"/>
    <col min="762" max="762" width="9" style="84" customWidth="1"/>
    <col min="763" max="1002" width="8.85546875" style="84"/>
    <col min="1003" max="1003" width="20.28515625" style="84" customWidth="1"/>
    <col min="1004" max="1004" width="12.140625" style="84" bestFit="1" customWidth="1"/>
    <col min="1005" max="1005" width="10.140625" style="84" bestFit="1" customWidth="1"/>
    <col min="1006" max="1006" width="16.5703125" style="84" bestFit="1" customWidth="1"/>
    <col min="1007" max="1007" width="11.28515625" style="84" bestFit="1" customWidth="1"/>
    <col min="1008" max="1008" width="19.5703125" style="84" customWidth="1"/>
    <col min="1009" max="1009" width="10.85546875" style="84" bestFit="1" customWidth="1"/>
    <col min="1010" max="1010" width="46" style="84" customWidth="1"/>
    <col min="1011" max="1011" width="14" style="84" bestFit="1" customWidth="1"/>
    <col min="1012" max="1012" width="10.7109375" style="84" bestFit="1" customWidth="1"/>
    <col min="1013" max="1013" width="10.28515625" style="84" customWidth="1"/>
    <col min="1014" max="1014" width="10" style="84" bestFit="1" customWidth="1"/>
    <col min="1015" max="1015" width="21.7109375" style="84" bestFit="1" customWidth="1"/>
    <col min="1016" max="1016" width="11.28515625" style="84" customWidth="1"/>
    <col min="1017" max="1017" width="8.28515625" style="84" bestFit="1" customWidth="1"/>
    <col min="1018" max="1018" width="9" style="84" customWidth="1"/>
    <col min="1019" max="1258" width="8.85546875" style="84"/>
    <col min="1259" max="1259" width="20.28515625" style="84" customWidth="1"/>
    <col min="1260" max="1260" width="12.140625" style="84" bestFit="1" customWidth="1"/>
    <col min="1261" max="1261" width="10.140625" style="84" bestFit="1" customWidth="1"/>
    <col min="1262" max="1262" width="16.5703125" style="84" bestFit="1" customWidth="1"/>
    <col min="1263" max="1263" width="11.28515625" style="84" bestFit="1" customWidth="1"/>
    <col min="1264" max="1264" width="19.5703125" style="84" customWidth="1"/>
    <col min="1265" max="1265" width="10.85546875" style="84" bestFit="1" customWidth="1"/>
    <col min="1266" max="1266" width="46" style="84" customWidth="1"/>
    <col min="1267" max="1267" width="14" style="84" bestFit="1" customWidth="1"/>
    <col min="1268" max="1268" width="10.7109375" style="84" bestFit="1" customWidth="1"/>
    <col min="1269" max="1269" width="10.28515625" style="84" customWidth="1"/>
    <col min="1270" max="1270" width="10" style="84" bestFit="1" customWidth="1"/>
    <col min="1271" max="1271" width="21.7109375" style="84" bestFit="1" customWidth="1"/>
    <col min="1272" max="1272" width="11.28515625" style="84" customWidth="1"/>
    <col min="1273" max="1273" width="8.28515625" style="84" bestFit="1" customWidth="1"/>
    <col min="1274" max="1274" width="9" style="84" customWidth="1"/>
    <col min="1275" max="1514" width="8.85546875" style="84"/>
    <col min="1515" max="1515" width="20.28515625" style="84" customWidth="1"/>
    <col min="1516" max="1516" width="12.140625" style="84" bestFit="1" customWidth="1"/>
    <col min="1517" max="1517" width="10.140625" style="84" bestFit="1" customWidth="1"/>
    <col min="1518" max="1518" width="16.5703125" style="84" bestFit="1" customWidth="1"/>
    <col min="1519" max="1519" width="11.28515625" style="84" bestFit="1" customWidth="1"/>
    <col min="1520" max="1520" width="19.5703125" style="84" customWidth="1"/>
    <col min="1521" max="1521" width="10.85546875" style="84" bestFit="1" customWidth="1"/>
    <col min="1522" max="1522" width="46" style="84" customWidth="1"/>
    <col min="1523" max="1523" width="14" style="84" bestFit="1" customWidth="1"/>
    <col min="1524" max="1524" width="10.7109375" style="84" bestFit="1" customWidth="1"/>
    <col min="1525" max="1525" width="10.28515625" style="84" customWidth="1"/>
    <col min="1526" max="1526" width="10" style="84" bestFit="1" customWidth="1"/>
    <col min="1527" max="1527" width="21.7109375" style="84" bestFit="1" customWidth="1"/>
    <col min="1528" max="1528" width="11.28515625" style="84" customWidth="1"/>
    <col min="1529" max="1529" width="8.28515625" style="84" bestFit="1" customWidth="1"/>
    <col min="1530" max="1530" width="9" style="84" customWidth="1"/>
    <col min="1531" max="1770" width="8.85546875" style="84"/>
    <col min="1771" max="1771" width="20.28515625" style="84" customWidth="1"/>
    <col min="1772" max="1772" width="12.140625" style="84" bestFit="1" customWidth="1"/>
    <col min="1773" max="1773" width="10.140625" style="84" bestFit="1" customWidth="1"/>
    <col min="1774" max="1774" width="16.5703125" style="84" bestFit="1" customWidth="1"/>
    <col min="1775" max="1775" width="11.28515625" style="84" bestFit="1" customWidth="1"/>
    <col min="1776" max="1776" width="19.5703125" style="84" customWidth="1"/>
    <col min="1777" max="1777" width="10.85546875" style="84" bestFit="1" customWidth="1"/>
    <col min="1778" max="1778" width="46" style="84" customWidth="1"/>
    <col min="1779" max="1779" width="14" style="84" bestFit="1" customWidth="1"/>
    <col min="1780" max="1780" width="10.7109375" style="84" bestFit="1" customWidth="1"/>
    <col min="1781" max="1781" width="10.28515625" style="84" customWidth="1"/>
    <col min="1782" max="1782" width="10" style="84" bestFit="1" customWidth="1"/>
    <col min="1783" max="1783" width="21.7109375" style="84" bestFit="1" customWidth="1"/>
    <col min="1784" max="1784" width="11.28515625" style="84" customWidth="1"/>
    <col min="1785" max="1785" width="8.28515625" style="84" bestFit="1" customWidth="1"/>
    <col min="1786" max="1786" width="9" style="84" customWidth="1"/>
    <col min="1787" max="2026" width="8.85546875" style="84"/>
    <col min="2027" max="2027" width="20.28515625" style="84" customWidth="1"/>
    <col min="2028" max="2028" width="12.140625" style="84" bestFit="1" customWidth="1"/>
    <col min="2029" max="2029" width="10.140625" style="84" bestFit="1" customWidth="1"/>
    <col min="2030" max="2030" width="16.5703125" style="84" bestFit="1" customWidth="1"/>
    <col min="2031" max="2031" width="11.28515625" style="84" bestFit="1" customWidth="1"/>
    <col min="2032" max="2032" width="19.5703125" style="84" customWidth="1"/>
    <col min="2033" max="2033" width="10.85546875" style="84" bestFit="1" customWidth="1"/>
    <col min="2034" max="2034" width="46" style="84" customWidth="1"/>
    <col min="2035" max="2035" width="14" style="84" bestFit="1" customWidth="1"/>
    <col min="2036" max="2036" width="10.7109375" style="84" bestFit="1" customWidth="1"/>
    <col min="2037" max="2037" width="10.28515625" style="84" customWidth="1"/>
    <col min="2038" max="2038" width="10" style="84" bestFit="1" customWidth="1"/>
    <col min="2039" max="2039" width="21.7109375" style="84" bestFit="1" customWidth="1"/>
    <col min="2040" max="2040" width="11.28515625" style="84" customWidth="1"/>
    <col min="2041" max="2041" width="8.28515625" style="84" bestFit="1" customWidth="1"/>
    <col min="2042" max="2042" width="9" style="84" customWidth="1"/>
    <col min="2043" max="2282" width="8.85546875" style="84"/>
    <col min="2283" max="2283" width="20.28515625" style="84" customWidth="1"/>
    <col min="2284" max="2284" width="12.140625" style="84" bestFit="1" customWidth="1"/>
    <col min="2285" max="2285" width="10.140625" style="84" bestFit="1" customWidth="1"/>
    <col min="2286" max="2286" width="16.5703125" style="84" bestFit="1" customWidth="1"/>
    <col min="2287" max="2287" width="11.28515625" style="84" bestFit="1" customWidth="1"/>
    <col min="2288" max="2288" width="19.5703125" style="84" customWidth="1"/>
    <col min="2289" max="2289" width="10.85546875" style="84" bestFit="1" customWidth="1"/>
    <col min="2290" max="2290" width="46" style="84" customWidth="1"/>
    <col min="2291" max="2291" width="14" style="84" bestFit="1" customWidth="1"/>
    <col min="2292" max="2292" width="10.7109375" style="84" bestFit="1" customWidth="1"/>
    <col min="2293" max="2293" width="10.28515625" style="84" customWidth="1"/>
    <col min="2294" max="2294" width="10" style="84" bestFit="1" customWidth="1"/>
    <col min="2295" max="2295" width="21.7109375" style="84" bestFit="1" customWidth="1"/>
    <col min="2296" max="2296" width="11.28515625" style="84" customWidth="1"/>
    <col min="2297" max="2297" width="8.28515625" style="84" bestFit="1" customWidth="1"/>
    <col min="2298" max="2298" width="9" style="84" customWidth="1"/>
    <col min="2299" max="2538" width="8.85546875" style="84"/>
    <col min="2539" max="2539" width="20.28515625" style="84" customWidth="1"/>
    <col min="2540" max="2540" width="12.140625" style="84" bestFit="1" customWidth="1"/>
    <col min="2541" max="2541" width="10.140625" style="84" bestFit="1" customWidth="1"/>
    <col min="2542" max="2542" width="16.5703125" style="84" bestFit="1" customWidth="1"/>
    <col min="2543" max="2543" width="11.28515625" style="84" bestFit="1" customWidth="1"/>
    <col min="2544" max="2544" width="19.5703125" style="84" customWidth="1"/>
    <col min="2545" max="2545" width="10.85546875" style="84" bestFit="1" customWidth="1"/>
    <col min="2546" max="2546" width="46" style="84" customWidth="1"/>
    <col min="2547" max="2547" width="14" style="84" bestFit="1" customWidth="1"/>
    <col min="2548" max="2548" width="10.7109375" style="84" bestFit="1" customWidth="1"/>
    <col min="2549" max="2549" width="10.28515625" style="84" customWidth="1"/>
    <col min="2550" max="2550" width="10" style="84" bestFit="1" customWidth="1"/>
    <col min="2551" max="2551" width="21.7109375" style="84" bestFit="1" customWidth="1"/>
    <col min="2552" max="2552" width="11.28515625" style="84" customWidth="1"/>
    <col min="2553" max="2553" width="8.28515625" style="84" bestFit="1" customWidth="1"/>
    <col min="2554" max="2554" width="9" style="84" customWidth="1"/>
    <col min="2555" max="2794" width="8.85546875" style="84"/>
    <col min="2795" max="2795" width="20.28515625" style="84" customWidth="1"/>
    <col min="2796" max="2796" width="12.140625" style="84" bestFit="1" customWidth="1"/>
    <col min="2797" max="2797" width="10.140625" style="84" bestFit="1" customWidth="1"/>
    <col min="2798" max="2798" width="16.5703125" style="84" bestFit="1" customWidth="1"/>
    <col min="2799" max="2799" width="11.28515625" style="84" bestFit="1" customWidth="1"/>
    <col min="2800" max="2800" width="19.5703125" style="84" customWidth="1"/>
    <col min="2801" max="2801" width="10.85546875" style="84" bestFit="1" customWidth="1"/>
    <col min="2802" max="2802" width="46" style="84" customWidth="1"/>
    <col min="2803" max="2803" width="14" style="84" bestFit="1" customWidth="1"/>
    <col min="2804" max="2804" width="10.7109375" style="84" bestFit="1" customWidth="1"/>
    <col min="2805" max="2805" width="10.28515625" style="84" customWidth="1"/>
    <col min="2806" max="2806" width="10" style="84" bestFit="1" customWidth="1"/>
    <col min="2807" max="2807" width="21.7109375" style="84" bestFit="1" customWidth="1"/>
    <col min="2808" max="2808" width="11.28515625" style="84" customWidth="1"/>
    <col min="2809" max="2809" width="8.28515625" style="84" bestFit="1" customWidth="1"/>
    <col min="2810" max="2810" width="9" style="84" customWidth="1"/>
    <col min="2811" max="3050" width="8.85546875" style="84"/>
    <col min="3051" max="3051" width="20.28515625" style="84" customWidth="1"/>
    <col min="3052" max="3052" width="12.140625" style="84" bestFit="1" customWidth="1"/>
    <col min="3053" max="3053" width="10.140625" style="84" bestFit="1" customWidth="1"/>
    <col min="3054" max="3054" width="16.5703125" style="84" bestFit="1" customWidth="1"/>
    <col min="3055" max="3055" width="11.28515625" style="84" bestFit="1" customWidth="1"/>
    <col min="3056" max="3056" width="19.5703125" style="84" customWidth="1"/>
    <col min="3057" max="3057" width="10.85546875" style="84" bestFit="1" customWidth="1"/>
    <col min="3058" max="3058" width="46" style="84" customWidth="1"/>
    <col min="3059" max="3059" width="14" style="84" bestFit="1" customWidth="1"/>
    <col min="3060" max="3060" width="10.7109375" style="84" bestFit="1" customWidth="1"/>
    <col min="3061" max="3061" width="10.28515625" style="84" customWidth="1"/>
    <col min="3062" max="3062" width="10" style="84" bestFit="1" customWidth="1"/>
    <col min="3063" max="3063" width="21.7109375" style="84" bestFit="1" customWidth="1"/>
    <col min="3064" max="3064" width="11.28515625" style="84" customWidth="1"/>
    <col min="3065" max="3065" width="8.28515625" style="84" bestFit="1" customWidth="1"/>
    <col min="3066" max="3066" width="9" style="84" customWidth="1"/>
    <col min="3067" max="3306" width="8.85546875" style="84"/>
    <col min="3307" max="3307" width="20.28515625" style="84" customWidth="1"/>
    <col min="3308" max="3308" width="12.140625" style="84" bestFit="1" customWidth="1"/>
    <col min="3309" max="3309" width="10.140625" style="84" bestFit="1" customWidth="1"/>
    <col min="3310" max="3310" width="16.5703125" style="84" bestFit="1" customWidth="1"/>
    <col min="3311" max="3311" width="11.28515625" style="84" bestFit="1" customWidth="1"/>
    <col min="3312" max="3312" width="19.5703125" style="84" customWidth="1"/>
    <col min="3313" max="3313" width="10.85546875" style="84" bestFit="1" customWidth="1"/>
    <col min="3314" max="3314" width="46" style="84" customWidth="1"/>
    <col min="3315" max="3315" width="14" style="84" bestFit="1" customWidth="1"/>
    <col min="3316" max="3316" width="10.7109375" style="84" bestFit="1" customWidth="1"/>
    <col min="3317" max="3317" width="10.28515625" style="84" customWidth="1"/>
    <col min="3318" max="3318" width="10" style="84" bestFit="1" customWidth="1"/>
    <col min="3319" max="3319" width="21.7109375" style="84" bestFit="1" customWidth="1"/>
    <col min="3320" max="3320" width="11.28515625" style="84" customWidth="1"/>
    <col min="3321" max="3321" width="8.28515625" style="84" bestFit="1" customWidth="1"/>
    <col min="3322" max="3322" width="9" style="84" customWidth="1"/>
    <col min="3323" max="3562" width="8.85546875" style="84"/>
    <col min="3563" max="3563" width="20.28515625" style="84" customWidth="1"/>
    <col min="3564" max="3564" width="12.140625" style="84" bestFit="1" customWidth="1"/>
    <col min="3565" max="3565" width="10.140625" style="84" bestFit="1" customWidth="1"/>
    <col min="3566" max="3566" width="16.5703125" style="84" bestFit="1" customWidth="1"/>
    <col min="3567" max="3567" width="11.28515625" style="84" bestFit="1" customWidth="1"/>
    <col min="3568" max="3568" width="19.5703125" style="84" customWidth="1"/>
    <col min="3569" max="3569" width="10.85546875" style="84" bestFit="1" customWidth="1"/>
    <col min="3570" max="3570" width="46" style="84" customWidth="1"/>
    <col min="3571" max="3571" width="14" style="84" bestFit="1" customWidth="1"/>
    <col min="3572" max="3572" width="10.7109375" style="84" bestFit="1" customWidth="1"/>
    <col min="3573" max="3573" width="10.28515625" style="84" customWidth="1"/>
    <col min="3574" max="3574" width="10" style="84" bestFit="1" customWidth="1"/>
    <col min="3575" max="3575" width="21.7109375" style="84" bestFit="1" customWidth="1"/>
    <col min="3576" max="3576" width="11.28515625" style="84" customWidth="1"/>
    <col min="3577" max="3577" width="8.28515625" style="84" bestFit="1" customWidth="1"/>
    <col min="3578" max="3578" width="9" style="84" customWidth="1"/>
    <col min="3579" max="3818" width="8.85546875" style="84"/>
    <col min="3819" max="3819" width="20.28515625" style="84" customWidth="1"/>
    <col min="3820" max="3820" width="12.140625" style="84" bestFit="1" customWidth="1"/>
    <col min="3821" max="3821" width="10.140625" style="84" bestFit="1" customWidth="1"/>
    <col min="3822" max="3822" width="16.5703125" style="84" bestFit="1" customWidth="1"/>
    <col min="3823" max="3823" width="11.28515625" style="84" bestFit="1" customWidth="1"/>
    <col min="3824" max="3824" width="19.5703125" style="84" customWidth="1"/>
    <col min="3825" max="3825" width="10.85546875" style="84" bestFit="1" customWidth="1"/>
    <col min="3826" max="3826" width="46" style="84" customWidth="1"/>
    <col min="3827" max="3827" width="14" style="84" bestFit="1" customWidth="1"/>
    <col min="3828" max="3828" width="10.7109375" style="84" bestFit="1" customWidth="1"/>
    <col min="3829" max="3829" width="10.28515625" style="84" customWidth="1"/>
    <col min="3830" max="3830" width="10" style="84" bestFit="1" customWidth="1"/>
    <col min="3831" max="3831" width="21.7109375" style="84" bestFit="1" customWidth="1"/>
    <col min="3832" max="3832" width="11.28515625" style="84" customWidth="1"/>
    <col min="3833" max="3833" width="8.28515625" style="84" bestFit="1" customWidth="1"/>
    <col min="3834" max="3834" width="9" style="84" customWidth="1"/>
    <col min="3835" max="4074" width="8.85546875" style="84"/>
    <col min="4075" max="4075" width="20.28515625" style="84" customWidth="1"/>
    <col min="4076" max="4076" width="12.140625" style="84" bestFit="1" customWidth="1"/>
    <col min="4077" max="4077" width="10.140625" style="84" bestFit="1" customWidth="1"/>
    <col min="4078" max="4078" width="16.5703125" style="84" bestFit="1" customWidth="1"/>
    <col min="4079" max="4079" width="11.28515625" style="84" bestFit="1" customWidth="1"/>
    <col min="4080" max="4080" width="19.5703125" style="84" customWidth="1"/>
    <col min="4081" max="4081" width="10.85546875" style="84" bestFit="1" customWidth="1"/>
    <col min="4082" max="4082" width="46" style="84" customWidth="1"/>
    <col min="4083" max="4083" width="14" style="84" bestFit="1" customWidth="1"/>
    <col min="4084" max="4084" width="10.7109375" style="84" bestFit="1" customWidth="1"/>
    <col min="4085" max="4085" width="10.28515625" style="84" customWidth="1"/>
    <col min="4086" max="4086" width="10" style="84" bestFit="1" customWidth="1"/>
    <col min="4087" max="4087" width="21.7109375" style="84" bestFit="1" customWidth="1"/>
    <col min="4088" max="4088" width="11.28515625" style="84" customWidth="1"/>
    <col min="4089" max="4089" width="8.28515625" style="84" bestFit="1" customWidth="1"/>
    <col min="4090" max="4090" width="9" style="84" customWidth="1"/>
    <col min="4091" max="4330" width="8.85546875" style="84"/>
    <col min="4331" max="4331" width="20.28515625" style="84" customWidth="1"/>
    <col min="4332" max="4332" width="12.140625" style="84" bestFit="1" customWidth="1"/>
    <col min="4333" max="4333" width="10.140625" style="84" bestFit="1" customWidth="1"/>
    <col min="4334" max="4334" width="16.5703125" style="84" bestFit="1" customWidth="1"/>
    <col min="4335" max="4335" width="11.28515625" style="84" bestFit="1" customWidth="1"/>
    <col min="4336" max="4336" width="19.5703125" style="84" customWidth="1"/>
    <col min="4337" max="4337" width="10.85546875" style="84" bestFit="1" customWidth="1"/>
    <col min="4338" max="4338" width="46" style="84" customWidth="1"/>
    <col min="4339" max="4339" width="14" style="84" bestFit="1" customWidth="1"/>
    <col min="4340" max="4340" width="10.7109375" style="84" bestFit="1" customWidth="1"/>
    <col min="4341" max="4341" width="10.28515625" style="84" customWidth="1"/>
    <col min="4342" max="4342" width="10" style="84" bestFit="1" customWidth="1"/>
    <col min="4343" max="4343" width="21.7109375" style="84" bestFit="1" customWidth="1"/>
    <col min="4344" max="4344" width="11.28515625" style="84" customWidth="1"/>
    <col min="4345" max="4345" width="8.28515625" style="84" bestFit="1" customWidth="1"/>
    <col min="4346" max="4346" width="9" style="84" customWidth="1"/>
    <col min="4347" max="4586" width="8.85546875" style="84"/>
    <col min="4587" max="4587" width="20.28515625" style="84" customWidth="1"/>
    <col min="4588" max="4588" width="12.140625" style="84" bestFit="1" customWidth="1"/>
    <col min="4589" max="4589" width="10.140625" style="84" bestFit="1" customWidth="1"/>
    <col min="4590" max="4590" width="16.5703125" style="84" bestFit="1" customWidth="1"/>
    <col min="4591" max="4591" width="11.28515625" style="84" bestFit="1" customWidth="1"/>
    <col min="4592" max="4592" width="19.5703125" style="84" customWidth="1"/>
    <col min="4593" max="4593" width="10.85546875" style="84" bestFit="1" customWidth="1"/>
    <col min="4594" max="4594" width="46" style="84" customWidth="1"/>
    <col min="4595" max="4595" width="14" style="84" bestFit="1" customWidth="1"/>
    <col min="4596" max="4596" width="10.7109375" style="84" bestFit="1" customWidth="1"/>
    <col min="4597" max="4597" width="10.28515625" style="84" customWidth="1"/>
    <col min="4598" max="4598" width="10" style="84" bestFit="1" customWidth="1"/>
    <col min="4599" max="4599" width="21.7109375" style="84" bestFit="1" customWidth="1"/>
    <col min="4600" max="4600" width="11.28515625" style="84" customWidth="1"/>
    <col min="4601" max="4601" width="8.28515625" style="84" bestFit="1" customWidth="1"/>
    <col min="4602" max="4602" width="9" style="84" customWidth="1"/>
    <col min="4603" max="4842" width="8.85546875" style="84"/>
    <col min="4843" max="4843" width="20.28515625" style="84" customWidth="1"/>
    <col min="4844" max="4844" width="12.140625" style="84" bestFit="1" customWidth="1"/>
    <col min="4845" max="4845" width="10.140625" style="84" bestFit="1" customWidth="1"/>
    <col min="4846" max="4846" width="16.5703125" style="84" bestFit="1" customWidth="1"/>
    <col min="4847" max="4847" width="11.28515625" style="84" bestFit="1" customWidth="1"/>
    <col min="4848" max="4848" width="19.5703125" style="84" customWidth="1"/>
    <col min="4849" max="4849" width="10.85546875" style="84" bestFit="1" customWidth="1"/>
    <col min="4850" max="4850" width="46" style="84" customWidth="1"/>
    <col min="4851" max="4851" width="14" style="84" bestFit="1" customWidth="1"/>
    <col min="4852" max="4852" width="10.7109375" style="84" bestFit="1" customWidth="1"/>
    <col min="4853" max="4853" width="10.28515625" style="84" customWidth="1"/>
    <col min="4854" max="4854" width="10" style="84" bestFit="1" customWidth="1"/>
    <col min="4855" max="4855" width="21.7109375" style="84" bestFit="1" customWidth="1"/>
    <col min="4856" max="4856" width="11.28515625" style="84" customWidth="1"/>
    <col min="4857" max="4857" width="8.28515625" style="84" bestFit="1" customWidth="1"/>
    <col min="4858" max="4858" width="9" style="84" customWidth="1"/>
    <col min="4859" max="5098" width="8.85546875" style="84"/>
    <col min="5099" max="5099" width="20.28515625" style="84" customWidth="1"/>
    <col min="5100" max="5100" width="12.140625" style="84" bestFit="1" customWidth="1"/>
    <col min="5101" max="5101" width="10.140625" style="84" bestFit="1" customWidth="1"/>
    <col min="5102" max="5102" width="16.5703125" style="84" bestFit="1" customWidth="1"/>
    <col min="5103" max="5103" width="11.28515625" style="84" bestFit="1" customWidth="1"/>
    <col min="5104" max="5104" width="19.5703125" style="84" customWidth="1"/>
    <col min="5105" max="5105" width="10.85546875" style="84" bestFit="1" customWidth="1"/>
    <col min="5106" max="5106" width="46" style="84" customWidth="1"/>
    <col min="5107" max="5107" width="14" style="84" bestFit="1" customWidth="1"/>
    <col min="5108" max="5108" width="10.7109375" style="84" bestFit="1" customWidth="1"/>
    <col min="5109" max="5109" width="10.28515625" style="84" customWidth="1"/>
    <col min="5110" max="5110" width="10" style="84" bestFit="1" customWidth="1"/>
    <col min="5111" max="5111" width="21.7109375" style="84" bestFit="1" customWidth="1"/>
    <col min="5112" max="5112" width="11.28515625" style="84" customWidth="1"/>
    <col min="5113" max="5113" width="8.28515625" style="84" bestFit="1" customWidth="1"/>
    <col min="5114" max="5114" width="9" style="84" customWidth="1"/>
    <col min="5115" max="5354" width="8.85546875" style="84"/>
    <col min="5355" max="5355" width="20.28515625" style="84" customWidth="1"/>
    <col min="5356" max="5356" width="12.140625" style="84" bestFit="1" customWidth="1"/>
    <col min="5357" max="5357" width="10.140625" style="84" bestFit="1" customWidth="1"/>
    <col min="5358" max="5358" width="16.5703125" style="84" bestFit="1" customWidth="1"/>
    <col min="5359" max="5359" width="11.28515625" style="84" bestFit="1" customWidth="1"/>
    <col min="5360" max="5360" width="19.5703125" style="84" customWidth="1"/>
    <col min="5361" max="5361" width="10.85546875" style="84" bestFit="1" customWidth="1"/>
    <col min="5362" max="5362" width="46" style="84" customWidth="1"/>
    <col min="5363" max="5363" width="14" style="84" bestFit="1" customWidth="1"/>
    <col min="5364" max="5364" width="10.7109375" style="84" bestFit="1" customWidth="1"/>
    <col min="5365" max="5365" width="10.28515625" style="84" customWidth="1"/>
    <col min="5366" max="5366" width="10" style="84" bestFit="1" customWidth="1"/>
    <col min="5367" max="5367" width="21.7109375" style="84" bestFit="1" customWidth="1"/>
    <col min="5368" max="5368" width="11.28515625" style="84" customWidth="1"/>
    <col min="5369" max="5369" width="8.28515625" style="84" bestFit="1" customWidth="1"/>
    <col min="5370" max="5370" width="9" style="84" customWidth="1"/>
    <col min="5371" max="5610" width="8.85546875" style="84"/>
    <col min="5611" max="5611" width="20.28515625" style="84" customWidth="1"/>
    <col min="5612" max="5612" width="12.140625" style="84" bestFit="1" customWidth="1"/>
    <col min="5613" max="5613" width="10.140625" style="84" bestFit="1" customWidth="1"/>
    <col min="5614" max="5614" width="16.5703125" style="84" bestFit="1" customWidth="1"/>
    <col min="5615" max="5615" width="11.28515625" style="84" bestFit="1" customWidth="1"/>
    <col min="5616" max="5616" width="19.5703125" style="84" customWidth="1"/>
    <col min="5617" max="5617" width="10.85546875" style="84" bestFit="1" customWidth="1"/>
    <col min="5618" max="5618" width="46" style="84" customWidth="1"/>
    <col min="5619" max="5619" width="14" style="84" bestFit="1" customWidth="1"/>
    <col min="5620" max="5620" width="10.7109375" style="84" bestFit="1" customWidth="1"/>
    <col min="5621" max="5621" width="10.28515625" style="84" customWidth="1"/>
    <col min="5622" max="5622" width="10" style="84" bestFit="1" customWidth="1"/>
    <col min="5623" max="5623" width="21.7109375" style="84" bestFit="1" customWidth="1"/>
    <col min="5624" max="5624" width="11.28515625" style="84" customWidth="1"/>
    <col min="5625" max="5625" width="8.28515625" style="84" bestFit="1" customWidth="1"/>
    <col min="5626" max="5626" width="9" style="84" customWidth="1"/>
    <col min="5627" max="5866" width="8.85546875" style="84"/>
    <col min="5867" max="5867" width="20.28515625" style="84" customWidth="1"/>
    <col min="5868" max="5868" width="12.140625" style="84" bestFit="1" customWidth="1"/>
    <col min="5869" max="5869" width="10.140625" style="84" bestFit="1" customWidth="1"/>
    <col min="5870" max="5870" width="16.5703125" style="84" bestFit="1" customWidth="1"/>
    <col min="5871" max="5871" width="11.28515625" style="84" bestFit="1" customWidth="1"/>
    <col min="5872" max="5872" width="19.5703125" style="84" customWidth="1"/>
    <col min="5873" max="5873" width="10.85546875" style="84" bestFit="1" customWidth="1"/>
    <col min="5874" max="5874" width="46" style="84" customWidth="1"/>
    <col min="5875" max="5875" width="14" style="84" bestFit="1" customWidth="1"/>
    <col min="5876" max="5876" width="10.7109375" style="84" bestFit="1" customWidth="1"/>
    <col min="5877" max="5877" width="10.28515625" style="84" customWidth="1"/>
    <col min="5878" max="5878" width="10" style="84" bestFit="1" customWidth="1"/>
    <col min="5879" max="5879" width="21.7109375" style="84" bestFit="1" customWidth="1"/>
    <col min="5880" max="5880" width="11.28515625" style="84" customWidth="1"/>
    <col min="5881" max="5881" width="8.28515625" style="84" bestFit="1" customWidth="1"/>
    <col min="5882" max="5882" width="9" style="84" customWidth="1"/>
    <col min="5883" max="6122" width="8.85546875" style="84"/>
    <col min="6123" max="6123" width="20.28515625" style="84" customWidth="1"/>
    <col min="6124" max="6124" width="12.140625" style="84" bestFit="1" customWidth="1"/>
    <col min="6125" max="6125" width="10.140625" style="84" bestFit="1" customWidth="1"/>
    <col min="6126" max="6126" width="16.5703125" style="84" bestFit="1" customWidth="1"/>
    <col min="6127" max="6127" width="11.28515625" style="84" bestFit="1" customWidth="1"/>
    <col min="6128" max="6128" width="19.5703125" style="84" customWidth="1"/>
    <col min="6129" max="6129" width="10.85546875" style="84" bestFit="1" customWidth="1"/>
    <col min="6130" max="6130" width="46" style="84" customWidth="1"/>
    <col min="6131" max="6131" width="14" style="84" bestFit="1" customWidth="1"/>
    <col min="6132" max="6132" width="10.7109375" style="84" bestFit="1" customWidth="1"/>
    <col min="6133" max="6133" width="10.28515625" style="84" customWidth="1"/>
    <col min="6134" max="6134" width="10" style="84" bestFit="1" customWidth="1"/>
    <col min="6135" max="6135" width="21.7109375" style="84" bestFit="1" customWidth="1"/>
    <col min="6136" max="6136" width="11.28515625" style="84" customWidth="1"/>
    <col min="6137" max="6137" width="8.28515625" style="84" bestFit="1" customWidth="1"/>
    <col min="6138" max="6138" width="9" style="84" customWidth="1"/>
    <col min="6139" max="6378" width="8.85546875" style="84"/>
    <col min="6379" max="6379" width="20.28515625" style="84" customWidth="1"/>
    <col min="6380" max="6380" width="12.140625" style="84" bestFit="1" customWidth="1"/>
    <col min="6381" max="6381" width="10.140625" style="84" bestFit="1" customWidth="1"/>
    <col min="6382" max="6382" width="16.5703125" style="84" bestFit="1" customWidth="1"/>
    <col min="6383" max="6383" width="11.28515625" style="84" bestFit="1" customWidth="1"/>
    <col min="6384" max="6384" width="19.5703125" style="84" customWidth="1"/>
    <col min="6385" max="6385" width="10.85546875" style="84" bestFit="1" customWidth="1"/>
    <col min="6386" max="6386" width="46" style="84" customWidth="1"/>
    <col min="6387" max="6387" width="14" style="84" bestFit="1" customWidth="1"/>
    <col min="6388" max="6388" width="10.7109375" style="84" bestFit="1" customWidth="1"/>
    <col min="6389" max="6389" width="10.28515625" style="84" customWidth="1"/>
    <col min="6390" max="6390" width="10" style="84" bestFit="1" customWidth="1"/>
    <col min="6391" max="6391" width="21.7109375" style="84" bestFit="1" customWidth="1"/>
    <col min="6392" max="6392" width="11.28515625" style="84" customWidth="1"/>
    <col min="6393" max="6393" width="8.28515625" style="84" bestFit="1" customWidth="1"/>
    <col min="6394" max="6394" width="9" style="84" customWidth="1"/>
    <col min="6395" max="6634" width="8.85546875" style="84"/>
    <col min="6635" max="6635" width="20.28515625" style="84" customWidth="1"/>
    <col min="6636" max="6636" width="12.140625" style="84" bestFit="1" customWidth="1"/>
    <col min="6637" max="6637" width="10.140625" style="84" bestFit="1" customWidth="1"/>
    <col min="6638" max="6638" width="16.5703125" style="84" bestFit="1" customWidth="1"/>
    <col min="6639" max="6639" width="11.28515625" style="84" bestFit="1" customWidth="1"/>
    <col min="6640" max="6640" width="19.5703125" style="84" customWidth="1"/>
    <col min="6641" max="6641" width="10.85546875" style="84" bestFit="1" customWidth="1"/>
    <col min="6642" max="6642" width="46" style="84" customWidth="1"/>
    <col min="6643" max="6643" width="14" style="84" bestFit="1" customWidth="1"/>
    <col min="6644" max="6644" width="10.7109375" style="84" bestFit="1" customWidth="1"/>
    <col min="6645" max="6645" width="10.28515625" style="84" customWidth="1"/>
    <col min="6646" max="6646" width="10" style="84" bestFit="1" customWidth="1"/>
    <col min="6647" max="6647" width="21.7109375" style="84" bestFit="1" customWidth="1"/>
    <col min="6648" max="6648" width="11.28515625" style="84" customWidth="1"/>
    <col min="6649" max="6649" width="8.28515625" style="84" bestFit="1" customWidth="1"/>
    <col min="6650" max="6650" width="9" style="84" customWidth="1"/>
    <col min="6651" max="6890" width="8.85546875" style="84"/>
    <col min="6891" max="6891" width="20.28515625" style="84" customWidth="1"/>
    <col min="6892" max="6892" width="12.140625" style="84" bestFit="1" customWidth="1"/>
    <col min="6893" max="6893" width="10.140625" style="84" bestFit="1" customWidth="1"/>
    <col min="6894" max="6894" width="16.5703125" style="84" bestFit="1" customWidth="1"/>
    <col min="6895" max="6895" width="11.28515625" style="84" bestFit="1" customWidth="1"/>
    <col min="6896" max="6896" width="19.5703125" style="84" customWidth="1"/>
    <col min="6897" max="6897" width="10.85546875" style="84" bestFit="1" customWidth="1"/>
    <col min="6898" max="6898" width="46" style="84" customWidth="1"/>
    <col min="6899" max="6899" width="14" style="84" bestFit="1" customWidth="1"/>
    <col min="6900" max="6900" width="10.7109375" style="84" bestFit="1" customWidth="1"/>
    <col min="6901" max="6901" width="10.28515625" style="84" customWidth="1"/>
    <col min="6902" max="6902" width="10" style="84" bestFit="1" customWidth="1"/>
    <col min="6903" max="6903" width="21.7109375" style="84" bestFit="1" customWidth="1"/>
    <col min="6904" max="6904" width="11.28515625" style="84" customWidth="1"/>
    <col min="6905" max="6905" width="8.28515625" style="84" bestFit="1" customWidth="1"/>
    <col min="6906" max="6906" width="9" style="84" customWidth="1"/>
    <col min="6907" max="7146" width="8.85546875" style="84"/>
    <col min="7147" max="7147" width="20.28515625" style="84" customWidth="1"/>
    <col min="7148" max="7148" width="12.140625" style="84" bestFit="1" customWidth="1"/>
    <col min="7149" max="7149" width="10.140625" style="84" bestFit="1" customWidth="1"/>
    <col min="7150" max="7150" width="16.5703125" style="84" bestFit="1" customWidth="1"/>
    <col min="7151" max="7151" width="11.28515625" style="84" bestFit="1" customWidth="1"/>
    <col min="7152" max="7152" width="19.5703125" style="84" customWidth="1"/>
    <col min="7153" max="7153" width="10.85546875" style="84" bestFit="1" customWidth="1"/>
    <col min="7154" max="7154" width="46" style="84" customWidth="1"/>
    <col min="7155" max="7155" width="14" style="84" bestFit="1" customWidth="1"/>
    <col min="7156" max="7156" width="10.7109375" style="84" bestFit="1" customWidth="1"/>
    <col min="7157" max="7157" width="10.28515625" style="84" customWidth="1"/>
    <col min="7158" max="7158" width="10" style="84" bestFit="1" customWidth="1"/>
    <col min="7159" max="7159" width="21.7109375" style="84" bestFit="1" customWidth="1"/>
    <col min="7160" max="7160" width="11.28515625" style="84" customWidth="1"/>
    <col min="7161" max="7161" width="8.28515625" style="84" bestFit="1" customWidth="1"/>
    <col min="7162" max="7162" width="9" style="84" customWidth="1"/>
    <col min="7163" max="7402" width="8.85546875" style="84"/>
    <col min="7403" max="7403" width="20.28515625" style="84" customWidth="1"/>
    <col min="7404" max="7404" width="12.140625" style="84" bestFit="1" customWidth="1"/>
    <col min="7405" max="7405" width="10.140625" style="84" bestFit="1" customWidth="1"/>
    <col min="7406" max="7406" width="16.5703125" style="84" bestFit="1" customWidth="1"/>
    <col min="7407" max="7407" width="11.28515625" style="84" bestFit="1" customWidth="1"/>
    <col min="7408" max="7408" width="19.5703125" style="84" customWidth="1"/>
    <col min="7409" max="7409" width="10.85546875" style="84" bestFit="1" customWidth="1"/>
    <col min="7410" max="7410" width="46" style="84" customWidth="1"/>
    <col min="7411" max="7411" width="14" style="84" bestFit="1" customWidth="1"/>
    <col min="7412" max="7412" width="10.7109375" style="84" bestFit="1" customWidth="1"/>
    <col min="7413" max="7413" width="10.28515625" style="84" customWidth="1"/>
    <col min="7414" max="7414" width="10" style="84" bestFit="1" customWidth="1"/>
    <col min="7415" max="7415" width="21.7109375" style="84" bestFit="1" customWidth="1"/>
    <col min="7416" max="7416" width="11.28515625" style="84" customWidth="1"/>
    <col min="7417" max="7417" width="8.28515625" style="84" bestFit="1" customWidth="1"/>
    <col min="7418" max="7418" width="9" style="84" customWidth="1"/>
    <col min="7419" max="7658" width="8.85546875" style="84"/>
    <col min="7659" max="7659" width="20.28515625" style="84" customWidth="1"/>
    <col min="7660" max="7660" width="12.140625" style="84" bestFit="1" customWidth="1"/>
    <col min="7661" max="7661" width="10.140625" style="84" bestFit="1" customWidth="1"/>
    <col min="7662" max="7662" width="16.5703125" style="84" bestFit="1" customWidth="1"/>
    <col min="7663" max="7663" width="11.28515625" style="84" bestFit="1" customWidth="1"/>
    <col min="7664" max="7664" width="19.5703125" style="84" customWidth="1"/>
    <col min="7665" max="7665" width="10.85546875" style="84" bestFit="1" customWidth="1"/>
    <col min="7666" max="7666" width="46" style="84" customWidth="1"/>
    <col min="7667" max="7667" width="14" style="84" bestFit="1" customWidth="1"/>
    <col min="7668" max="7668" width="10.7109375" style="84" bestFit="1" customWidth="1"/>
    <col min="7669" max="7669" width="10.28515625" style="84" customWidth="1"/>
    <col min="7670" max="7670" width="10" style="84" bestFit="1" customWidth="1"/>
    <col min="7671" max="7671" width="21.7109375" style="84" bestFit="1" customWidth="1"/>
    <col min="7672" max="7672" width="11.28515625" style="84" customWidth="1"/>
    <col min="7673" max="7673" width="8.28515625" style="84" bestFit="1" customWidth="1"/>
    <col min="7674" max="7674" width="9" style="84" customWidth="1"/>
    <col min="7675" max="7914" width="8.85546875" style="84"/>
    <col min="7915" max="7915" width="20.28515625" style="84" customWidth="1"/>
    <col min="7916" max="7916" width="12.140625" style="84" bestFit="1" customWidth="1"/>
    <col min="7917" max="7917" width="10.140625" style="84" bestFit="1" customWidth="1"/>
    <col min="7918" max="7918" width="16.5703125" style="84" bestFit="1" customWidth="1"/>
    <col min="7919" max="7919" width="11.28515625" style="84" bestFit="1" customWidth="1"/>
    <col min="7920" max="7920" width="19.5703125" style="84" customWidth="1"/>
    <col min="7921" max="7921" width="10.85546875" style="84" bestFit="1" customWidth="1"/>
    <col min="7922" max="7922" width="46" style="84" customWidth="1"/>
    <col min="7923" max="7923" width="14" style="84" bestFit="1" customWidth="1"/>
    <col min="7924" max="7924" width="10.7109375" style="84" bestFit="1" customWidth="1"/>
    <col min="7925" max="7925" width="10.28515625" style="84" customWidth="1"/>
    <col min="7926" max="7926" width="10" style="84" bestFit="1" customWidth="1"/>
    <col min="7927" max="7927" width="21.7109375" style="84" bestFit="1" customWidth="1"/>
    <col min="7928" max="7928" width="11.28515625" style="84" customWidth="1"/>
    <col min="7929" max="7929" width="8.28515625" style="84" bestFit="1" customWidth="1"/>
    <col min="7930" max="7930" width="9" style="84" customWidth="1"/>
    <col min="7931" max="8170" width="8.85546875" style="84"/>
    <col min="8171" max="8171" width="20.28515625" style="84" customWidth="1"/>
    <col min="8172" max="8172" width="12.140625" style="84" bestFit="1" customWidth="1"/>
    <col min="8173" max="8173" width="10.140625" style="84" bestFit="1" customWidth="1"/>
    <col min="8174" max="8174" width="16.5703125" style="84" bestFit="1" customWidth="1"/>
    <col min="8175" max="8175" width="11.28515625" style="84" bestFit="1" customWidth="1"/>
    <col min="8176" max="8176" width="19.5703125" style="84" customWidth="1"/>
    <col min="8177" max="8177" width="10.85546875" style="84" bestFit="1" customWidth="1"/>
    <col min="8178" max="8178" width="46" style="84" customWidth="1"/>
    <col min="8179" max="8179" width="14" style="84" bestFit="1" customWidth="1"/>
    <col min="8180" max="8180" width="10.7109375" style="84" bestFit="1" customWidth="1"/>
    <col min="8181" max="8181" width="10.28515625" style="84" customWidth="1"/>
    <col min="8182" max="8182" width="10" style="84" bestFit="1" customWidth="1"/>
    <col min="8183" max="8183" width="21.7109375" style="84" bestFit="1" customWidth="1"/>
    <col min="8184" max="8184" width="11.28515625" style="84" customWidth="1"/>
    <col min="8185" max="8185" width="8.28515625" style="84" bestFit="1" customWidth="1"/>
    <col min="8186" max="8186" width="9" style="84" customWidth="1"/>
    <col min="8187" max="8426" width="8.85546875" style="84"/>
    <col min="8427" max="8427" width="20.28515625" style="84" customWidth="1"/>
    <col min="8428" max="8428" width="12.140625" style="84" bestFit="1" customWidth="1"/>
    <col min="8429" max="8429" width="10.140625" style="84" bestFit="1" customWidth="1"/>
    <col min="8430" max="8430" width="16.5703125" style="84" bestFit="1" customWidth="1"/>
    <col min="8431" max="8431" width="11.28515625" style="84" bestFit="1" customWidth="1"/>
    <col min="8432" max="8432" width="19.5703125" style="84" customWidth="1"/>
    <col min="8433" max="8433" width="10.85546875" style="84" bestFit="1" customWidth="1"/>
    <col min="8434" max="8434" width="46" style="84" customWidth="1"/>
    <col min="8435" max="8435" width="14" style="84" bestFit="1" customWidth="1"/>
    <col min="8436" max="8436" width="10.7109375" style="84" bestFit="1" customWidth="1"/>
    <col min="8437" max="8437" width="10.28515625" style="84" customWidth="1"/>
    <col min="8438" max="8438" width="10" style="84" bestFit="1" customWidth="1"/>
    <col min="8439" max="8439" width="21.7109375" style="84" bestFit="1" customWidth="1"/>
    <col min="8440" max="8440" width="11.28515625" style="84" customWidth="1"/>
    <col min="8441" max="8441" width="8.28515625" style="84" bestFit="1" customWidth="1"/>
    <col min="8442" max="8442" width="9" style="84" customWidth="1"/>
    <col min="8443" max="8682" width="8.85546875" style="84"/>
    <col min="8683" max="8683" width="20.28515625" style="84" customWidth="1"/>
    <col min="8684" max="8684" width="12.140625" style="84" bestFit="1" customWidth="1"/>
    <col min="8685" max="8685" width="10.140625" style="84" bestFit="1" customWidth="1"/>
    <col min="8686" max="8686" width="16.5703125" style="84" bestFit="1" customWidth="1"/>
    <col min="8687" max="8687" width="11.28515625" style="84" bestFit="1" customWidth="1"/>
    <col min="8688" max="8688" width="19.5703125" style="84" customWidth="1"/>
    <col min="8689" max="8689" width="10.85546875" style="84" bestFit="1" customWidth="1"/>
    <col min="8690" max="8690" width="46" style="84" customWidth="1"/>
    <col min="8691" max="8691" width="14" style="84" bestFit="1" customWidth="1"/>
    <col min="8692" max="8692" width="10.7109375" style="84" bestFit="1" customWidth="1"/>
    <col min="8693" max="8693" width="10.28515625" style="84" customWidth="1"/>
    <col min="8694" max="8694" width="10" style="84" bestFit="1" customWidth="1"/>
    <col min="8695" max="8695" width="21.7109375" style="84" bestFit="1" customWidth="1"/>
    <col min="8696" max="8696" width="11.28515625" style="84" customWidth="1"/>
    <col min="8697" max="8697" width="8.28515625" style="84" bestFit="1" customWidth="1"/>
    <col min="8698" max="8698" width="9" style="84" customWidth="1"/>
    <col min="8699" max="8938" width="8.85546875" style="84"/>
    <col min="8939" max="8939" width="20.28515625" style="84" customWidth="1"/>
    <col min="8940" max="8940" width="12.140625" style="84" bestFit="1" customWidth="1"/>
    <col min="8941" max="8941" width="10.140625" style="84" bestFit="1" customWidth="1"/>
    <col min="8942" max="8942" width="16.5703125" style="84" bestFit="1" customWidth="1"/>
    <col min="8943" max="8943" width="11.28515625" style="84" bestFit="1" customWidth="1"/>
    <col min="8944" max="8944" width="19.5703125" style="84" customWidth="1"/>
    <col min="8945" max="8945" width="10.85546875" style="84" bestFit="1" customWidth="1"/>
    <col min="8946" max="8946" width="46" style="84" customWidth="1"/>
    <col min="8947" max="8947" width="14" style="84" bestFit="1" customWidth="1"/>
    <col min="8948" max="8948" width="10.7109375" style="84" bestFit="1" customWidth="1"/>
    <col min="8949" max="8949" width="10.28515625" style="84" customWidth="1"/>
    <col min="8950" max="8950" width="10" style="84" bestFit="1" customWidth="1"/>
    <col min="8951" max="8951" width="21.7109375" style="84" bestFit="1" customWidth="1"/>
    <col min="8952" max="8952" width="11.28515625" style="84" customWidth="1"/>
    <col min="8953" max="8953" width="8.28515625" style="84" bestFit="1" customWidth="1"/>
    <col min="8954" max="8954" width="9" style="84" customWidth="1"/>
    <col min="8955" max="9194" width="8.85546875" style="84"/>
    <col min="9195" max="9195" width="20.28515625" style="84" customWidth="1"/>
    <col min="9196" max="9196" width="12.140625" style="84" bestFit="1" customWidth="1"/>
    <col min="9197" max="9197" width="10.140625" style="84" bestFit="1" customWidth="1"/>
    <col min="9198" max="9198" width="16.5703125" style="84" bestFit="1" customWidth="1"/>
    <col min="9199" max="9199" width="11.28515625" style="84" bestFit="1" customWidth="1"/>
    <col min="9200" max="9200" width="19.5703125" style="84" customWidth="1"/>
    <col min="9201" max="9201" width="10.85546875" style="84" bestFit="1" customWidth="1"/>
    <col min="9202" max="9202" width="46" style="84" customWidth="1"/>
    <col min="9203" max="9203" width="14" style="84" bestFit="1" customWidth="1"/>
    <col min="9204" max="9204" width="10.7109375" style="84" bestFit="1" customWidth="1"/>
    <col min="9205" max="9205" width="10.28515625" style="84" customWidth="1"/>
    <col min="9206" max="9206" width="10" style="84" bestFit="1" customWidth="1"/>
    <col min="9207" max="9207" width="21.7109375" style="84" bestFit="1" customWidth="1"/>
    <col min="9208" max="9208" width="11.28515625" style="84" customWidth="1"/>
    <col min="9209" max="9209" width="8.28515625" style="84" bestFit="1" customWidth="1"/>
    <col min="9210" max="9210" width="9" style="84" customWidth="1"/>
    <col min="9211" max="9450" width="8.85546875" style="84"/>
    <col min="9451" max="9451" width="20.28515625" style="84" customWidth="1"/>
    <col min="9452" max="9452" width="12.140625" style="84" bestFit="1" customWidth="1"/>
    <col min="9453" max="9453" width="10.140625" style="84" bestFit="1" customWidth="1"/>
    <col min="9454" max="9454" width="16.5703125" style="84" bestFit="1" customWidth="1"/>
    <col min="9455" max="9455" width="11.28515625" style="84" bestFit="1" customWidth="1"/>
    <col min="9456" max="9456" width="19.5703125" style="84" customWidth="1"/>
    <col min="9457" max="9457" width="10.85546875" style="84" bestFit="1" customWidth="1"/>
    <col min="9458" max="9458" width="46" style="84" customWidth="1"/>
    <col min="9459" max="9459" width="14" style="84" bestFit="1" customWidth="1"/>
    <col min="9460" max="9460" width="10.7109375" style="84" bestFit="1" customWidth="1"/>
    <col min="9461" max="9461" width="10.28515625" style="84" customWidth="1"/>
    <col min="9462" max="9462" width="10" style="84" bestFit="1" customWidth="1"/>
    <col min="9463" max="9463" width="21.7109375" style="84" bestFit="1" customWidth="1"/>
    <col min="9464" max="9464" width="11.28515625" style="84" customWidth="1"/>
    <col min="9465" max="9465" width="8.28515625" style="84" bestFit="1" customWidth="1"/>
    <col min="9466" max="9466" width="9" style="84" customWidth="1"/>
    <col min="9467" max="9706" width="8.85546875" style="84"/>
    <col min="9707" max="9707" width="20.28515625" style="84" customWidth="1"/>
    <col min="9708" max="9708" width="12.140625" style="84" bestFit="1" customWidth="1"/>
    <col min="9709" max="9709" width="10.140625" style="84" bestFit="1" customWidth="1"/>
    <col min="9710" max="9710" width="16.5703125" style="84" bestFit="1" customWidth="1"/>
    <col min="9711" max="9711" width="11.28515625" style="84" bestFit="1" customWidth="1"/>
    <col min="9712" max="9712" width="19.5703125" style="84" customWidth="1"/>
    <col min="9713" max="9713" width="10.85546875" style="84" bestFit="1" customWidth="1"/>
    <col min="9714" max="9714" width="46" style="84" customWidth="1"/>
    <col min="9715" max="9715" width="14" style="84" bestFit="1" customWidth="1"/>
    <col min="9716" max="9716" width="10.7109375" style="84" bestFit="1" customWidth="1"/>
    <col min="9717" max="9717" width="10.28515625" style="84" customWidth="1"/>
    <col min="9718" max="9718" width="10" style="84" bestFit="1" customWidth="1"/>
    <col min="9719" max="9719" width="21.7109375" style="84" bestFit="1" customWidth="1"/>
    <col min="9720" max="9720" width="11.28515625" style="84" customWidth="1"/>
    <col min="9721" max="9721" width="8.28515625" style="84" bestFit="1" customWidth="1"/>
    <col min="9722" max="9722" width="9" style="84" customWidth="1"/>
    <col min="9723" max="9962" width="8.85546875" style="84"/>
    <col min="9963" max="9963" width="20.28515625" style="84" customWidth="1"/>
    <col min="9964" max="9964" width="12.140625" style="84" bestFit="1" customWidth="1"/>
    <col min="9965" max="9965" width="10.140625" style="84" bestFit="1" customWidth="1"/>
    <col min="9966" max="9966" width="16.5703125" style="84" bestFit="1" customWidth="1"/>
    <col min="9967" max="9967" width="11.28515625" style="84" bestFit="1" customWidth="1"/>
    <col min="9968" max="9968" width="19.5703125" style="84" customWidth="1"/>
    <col min="9969" max="9969" width="10.85546875" style="84" bestFit="1" customWidth="1"/>
    <col min="9970" max="9970" width="46" style="84" customWidth="1"/>
    <col min="9971" max="9971" width="14" style="84" bestFit="1" customWidth="1"/>
    <col min="9972" max="9972" width="10.7109375" style="84" bestFit="1" customWidth="1"/>
    <col min="9973" max="9973" width="10.28515625" style="84" customWidth="1"/>
    <col min="9974" max="9974" width="10" style="84" bestFit="1" customWidth="1"/>
    <col min="9975" max="9975" width="21.7109375" style="84" bestFit="1" customWidth="1"/>
    <col min="9976" max="9976" width="11.28515625" style="84" customWidth="1"/>
    <col min="9977" max="9977" width="8.28515625" style="84" bestFit="1" customWidth="1"/>
    <col min="9978" max="9978" width="9" style="84" customWidth="1"/>
    <col min="9979" max="10218" width="8.85546875" style="84"/>
    <col min="10219" max="10219" width="20.28515625" style="84" customWidth="1"/>
    <col min="10220" max="10220" width="12.140625" style="84" bestFit="1" customWidth="1"/>
    <col min="10221" max="10221" width="10.140625" style="84" bestFit="1" customWidth="1"/>
    <col min="10222" max="10222" width="16.5703125" style="84" bestFit="1" customWidth="1"/>
    <col min="10223" max="10223" width="11.28515625" style="84" bestFit="1" customWidth="1"/>
    <col min="10224" max="10224" width="19.5703125" style="84" customWidth="1"/>
    <col min="10225" max="10225" width="10.85546875" style="84" bestFit="1" customWidth="1"/>
    <col min="10226" max="10226" width="46" style="84" customWidth="1"/>
    <col min="10227" max="10227" width="14" style="84" bestFit="1" customWidth="1"/>
    <col min="10228" max="10228" width="10.7109375" style="84" bestFit="1" customWidth="1"/>
    <col min="10229" max="10229" width="10.28515625" style="84" customWidth="1"/>
    <col min="10230" max="10230" width="10" style="84" bestFit="1" customWidth="1"/>
    <col min="10231" max="10231" width="21.7109375" style="84" bestFit="1" customWidth="1"/>
    <col min="10232" max="10232" width="11.28515625" style="84" customWidth="1"/>
    <col min="10233" max="10233" width="8.28515625" style="84" bestFit="1" customWidth="1"/>
    <col min="10234" max="10234" width="9" style="84" customWidth="1"/>
    <col min="10235" max="10474" width="8.85546875" style="84"/>
    <col min="10475" max="10475" width="20.28515625" style="84" customWidth="1"/>
    <col min="10476" max="10476" width="12.140625" style="84" bestFit="1" customWidth="1"/>
    <col min="10477" max="10477" width="10.140625" style="84" bestFit="1" customWidth="1"/>
    <col min="10478" max="10478" width="16.5703125" style="84" bestFit="1" customWidth="1"/>
    <col min="10479" max="10479" width="11.28515625" style="84" bestFit="1" customWidth="1"/>
    <col min="10480" max="10480" width="19.5703125" style="84" customWidth="1"/>
    <col min="10481" max="10481" width="10.85546875" style="84" bestFit="1" customWidth="1"/>
    <col min="10482" max="10482" width="46" style="84" customWidth="1"/>
    <col min="10483" max="10483" width="14" style="84" bestFit="1" customWidth="1"/>
    <col min="10484" max="10484" width="10.7109375" style="84" bestFit="1" customWidth="1"/>
    <col min="10485" max="10485" width="10.28515625" style="84" customWidth="1"/>
    <col min="10486" max="10486" width="10" style="84" bestFit="1" customWidth="1"/>
    <col min="10487" max="10487" width="21.7109375" style="84" bestFit="1" customWidth="1"/>
    <col min="10488" max="10488" width="11.28515625" style="84" customWidth="1"/>
    <col min="10489" max="10489" width="8.28515625" style="84" bestFit="1" customWidth="1"/>
    <col min="10490" max="10490" width="9" style="84" customWidth="1"/>
    <col min="10491" max="10730" width="8.85546875" style="84"/>
    <col min="10731" max="10731" width="20.28515625" style="84" customWidth="1"/>
    <col min="10732" max="10732" width="12.140625" style="84" bestFit="1" customWidth="1"/>
    <col min="10733" max="10733" width="10.140625" style="84" bestFit="1" customWidth="1"/>
    <col min="10734" max="10734" width="16.5703125" style="84" bestFit="1" customWidth="1"/>
    <col min="10735" max="10735" width="11.28515625" style="84" bestFit="1" customWidth="1"/>
    <col min="10736" max="10736" width="19.5703125" style="84" customWidth="1"/>
    <col min="10737" max="10737" width="10.85546875" style="84" bestFit="1" customWidth="1"/>
    <col min="10738" max="10738" width="46" style="84" customWidth="1"/>
    <col min="10739" max="10739" width="14" style="84" bestFit="1" customWidth="1"/>
    <col min="10740" max="10740" width="10.7109375" style="84" bestFit="1" customWidth="1"/>
    <col min="10741" max="10741" width="10.28515625" style="84" customWidth="1"/>
    <col min="10742" max="10742" width="10" style="84" bestFit="1" customWidth="1"/>
    <col min="10743" max="10743" width="21.7109375" style="84" bestFit="1" customWidth="1"/>
    <col min="10744" max="10744" width="11.28515625" style="84" customWidth="1"/>
    <col min="10745" max="10745" width="8.28515625" style="84" bestFit="1" customWidth="1"/>
    <col min="10746" max="10746" width="9" style="84" customWidth="1"/>
    <col min="10747" max="10986" width="8.85546875" style="84"/>
    <col min="10987" max="10987" width="20.28515625" style="84" customWidth="1"/>
    <col min="10988" max="10988" width="12.140625" style="84" bestFit="1" customWidth="1"/>
    <col min="10989" max="10989" width="10.140625" style="84" bestFit="1" customWidth="1"/>
    <col min="10990" max="10990" width="16.5703125" style="84" bestFit="1" customWidth="1"/>
    <col min="10991" max="10991" width="11.28515625" style="84" bestFit="1" customWidth="1"/>
    <col min="10992" max="10992" width="19.5703125" style="84" customWidth="1"/>
    <col min="10993" max="10993" width="10.85546875" style="84" bestFit="1" customWidth="1"/>
    <col min="10994" max="10994" width="46" style="84" customWidth="1"/>
    <col min="10995" max="10995" width="14" style="84" bestFit="1" customWidth="1"/>
    <col min="10996" max="10996" width="10.7109375" style="84" bestFit="1" customWidth="1"/>
    <col min="10997" max="10997" width="10.28515625" style="84" customWidth="1"/>
    <col min="10998" max="10998" width="10" style="84" bestFit="1" customWidth="1"/>
    <col min="10999" max="10999" width="21.7109375" style="84" bestFit="1" customWidth="1"/>
    <col min="11000" max="11000" width="11.28515625" style="84" customWidth="1"/>
    <col min="11001" max="11001" width="8.28515625" style="84" bestFit="1" customWidth="1"/>
    <col min="11002" max="11002" width="9" style="84" customWidth="1"/>
    <col min="11003" max="11242" width="8.85546875" style="84"/>
    <col min="11243" max="11243" width="20.28515625" style="84" customWidth="1"/>
    <col min="11244" max="11244" width="12.140625" style="84" bestFit="1" customWidth="1"/>
    <col min="11245" max="11245" width="10.140625" style="84" bestFit="1" customWidth="1"/>
    <col min="11246" max="11246" width="16.5703125" style="84" bestFit="1" customWidth="1"/>
    <col min="11247" max="11247" width="11.28515625" style="84" bestFit="1" customWidth="1"/>
    <col min="11248" max="11248" width="19.5703125" style="84" customWidth="1"/>
    <col min="11249" max="11249" width="10.85546875" style="84" bestFit="1" customWidth="1"/>
    <col min="11250" max="11250" width="46" style="84" customWidth="1"/>
    <col min="11251" max="11251" width="14" style="84" bestFit="1" customWidth="1"/>
    <col min="11252" max="11252" width="10.7109375" style="84" bestFit="1" customWidth="1"/>
    <col min="11253" max="11253" width="10.28515625" style="84" customWidth="1"/>
    <col min="11254" max="11254" width="10" style="84" bestFit="1" customWidth="1"/>
    <col min="11255" max="11255" width="21.7109375" style="84" bestFit="1" customWidth="1"/>
    <col min="11256" max="11256" width="11.28515625" style="84" customWidth="1"/>
    <col min="11257" max="11257" width="8.28515625" style="84" bestFit="1" customWidth="1"/>
    <col min="11258" max="11258" width="9" style="84" customWidth="1"/>
    <col min="11259" max="11498" width="8.85546875" style="84"/>
    <col min="11499" max="11499" width="20.28515625" style="84" customWidth="1"/>
    <col min="11500" max="11500" width="12.140625" style="84" bestFit="1" customWidth="1"/>
    <col min="11501" max="11501" width="10.140625" style="84" bestFit="1" customWidth="1"/>
    <col min="11502" max="11502" width="16.5703125" style="84" bestFit="1" customWidth="1"/>
    <col min="11503" max="11503" width="11.28515625" style="84" bestFit="1" customWidth="1"/>
    <col min="11504" max="11504" width="19.5703125" style="84" customWidth="1"/>
    <col min="11505" max="11505" width="10.85546875" style="84" bestFit="1" customWidth="1"/>
    <col min="11506" max="11506" width="46" style="84" customWidth="1"/>
    <col min="11507" max="11507" width="14" style="84" bestFit="1" customWidth="1"/>
    <col min="11508" max="11508" width="10.7109375" style="84" bestFit="1" customWidth="1"/>
    <col min="11509" max="11509" width="10.28515625" style="84" customWidth="1"/>
    <col min="11510" max="11510" width="10" style="84" bestFit="1" customWidth="1"/>
    <col min="11511" max="11511" width="21.7109375" style="84" bestFit="1" customWidth="1"/>
    <col min="11512" max="11512" width="11.28515625" style="84" customWidth="1"/>
    <col min="11513" max="11513" width="8.28515625" style="84" bestFit="1" customWidth="1"/>
    <col min="11514" max="11514" width="9" style="84" customWidth="1"/>
    <col min="11515" max="11754" width="8.85546875" style="84"/>
    <col min="11755" max="11755" width="20.28515625" style="84" customWidth="1"/>
    <col min="11756" max="11756" width="12.140625" style="84" bestFit="1" customWidth="1"/>
    <col min="11757" max="11757" width="10.140625" style="84" bestFit="1" customWidth="1"/>
    <col min="11758" max="11758" width="16.5703125" style="84" bestFit="1" customWidth="1"/>
    <col min="11759" max="11759" width="11.28515625" style="84" bestFit="1" customWidth="1"/>
    <col min="11760" max="11760" width="19.5703125" style="84" customWidth="1"/>
    <col min="11761" max="11761" width="10.85546875" style="84" bestFit="1" customWidth="1"/>
    <col min="11762" max="11762" width="46" style="84" customWidth="1"/>
    <col min="11763" max="11763" width="14" style="84" bestFit="1" customWidth="1"/>
    <col min="11764" max="11764" width="10.7109375" style="84" bestFit="1" customWidth="1"/>
    <col min="11765" max="11765" width="10.28515625" style="84" customWidth="1"/>
    <col min="11766" max="11766" width="10" style="84" bestFit="1" customWidth="1"/>
    <col min="11767" max="11767" width="21.7109375" style="84" bestFit="1" customWidth="1"/>
    <col min="11768" max="11768" width="11.28515625" style="84" customWidth="1"/>
    <col min="11769" max="11769" width="8.28515625" style="84" bestFit="1" customWidth="1"/>
    <col min="11770" max="11770" width="9" style="84" customWidth="1"/>
    <col min="11771" max="12010" width="8.85546875" style="84"/>
    <col min="12011" max="12011" width="20.28515625" style="84" customWidth="1"/>
    <col min="12012" max="12012" width="12.140625" style="84" bestFit="1" customWidth="1"/>
    <col min="12013" max="12013" width="10.140625" style="84" bestFit="1" customWidth="1"/>
    <col min="12014" max="12014" width="16.5703125" style="84" bestFit="1" customWidth="1"/>
    <col min="12015" max="12015" width="11.28515625" style="84" bestFit="1" customWidth="1"/>
    <col min="12016" max="12016" width="19.5703125" style="84" customWidth="1"/>
    <col min="12017" max="12017" width="10.85546875" style="84" bestFit="1" customWidth="1"/>
    <col min="12018" max="12018" width="46" style="84" customWidth="1"/>
    <col min="12019" max="12019" width="14" style="84" bestFit="1" customWidth="1"/>
    <col min="12020" max="12020" width="10.7109375" style="84" bestFit="1" customWidth="1"/>
    <col min="12021" max="12021" width="10.28515625" style="84" customWidth="1"/>
    <col min="12022" max="12022" width="10" style="84" bestFit="1" customWidth="1"/>
    <col min="12023" max="12023" width="21.7109375" style="84" bestFit="1" customWidth="1"/>
    <col min="12024" max="12024" width="11.28515625" style="84" customWidth="1"/>
    <col min="12025" max="12025" width="8.28515625" style="84" bestFit="1" customWidth="1"/>
    <col min="12026" max="12026" width="9" style="84" customWidth="1"/>
    <col min="12027" max="12266" width="8.85546875" style="84"/>
    <col min="12267" max="12267" width="20.28515625" style="84" customWidth="1"/>
    <col min="12268" max="12268" width="12.140625" style="84" bestFit="1" customWidth="1"/>
    <col min="12269" max="12269" width="10.140625" style="84" bestFit="1" customWidth="1"/>
    <col min="12270" max="12270" width="16.5703125" style="84" bestFit="1" customWidth="1"/>
    <col min="12271" max="12271" width="11.28515625" style="84" bestFit="1" customWidth="1"/>
    <col min="12272" max="12272" width="19.5703125" style="84" customWidth="1"/>
    <col min="12273" max="12273" width="10.85546875" style="84" bestFit="1" customWidth="1"/>
    <col min="12274" max="12274" width="46" style="84" customWidth="1"/>
    <col min="12275" max="12275" width="14" style="84" bestFit="1" customWidth="1"/>
    <col min="12276" max="12276" width="10.7109375" style="84" bestFit="1" customWidth="1"/>
    <col min="12277" max="12277" width="10.28515625" style="84" customWidth="1"/>
    <col min="12278" max="12278" width="10" style="84" bestFit="1" customWidth="1"/>
    <col min="12279" max="12279" width="21.7109375" style="84" bestFit="1" customWidth="1"/>
    <col min="12280" max="12280" width="11.28515625" style="84" customWidth="1"/>
    <col min="12281" max="12281" width="8.28515625" style="84" bestFit="1" customWidth="1"/>
    <col min="12282" max="12282" width="9" style="84" customWidth="1"/>
    <col min="12283" max="12522" width="8.85546875" style="84"/>
    <col min="12523" max="12523" width="20.28515625" style="84" customWidth="1"/>
    <col min="12524" max="12524" width="12.140625" style="84" bestFit="1" customWidth="1"/>
    <col min="12525" max="12525" width="10.140625" style="84" bestFit="1" customWidth="1"/>
    <col min="12526" max="12526" width="16.5703125" style="84" bestFit="1" customWidth="1"/>
    <col min="12527" max="12527" width="11.28515625" style="84" bestFit="1" customWidth="1"/>
    <col min="12528" max="12528" width="19.5703125" style="84" customWidth="1"/>
    <col min="12529" max="12529" width="10.85546875" style="84" bestFit="1" customWidth="1"/>
    <col min="12530" max="12530" width="46" style="84" customWidth="1"/>
    <col min="12531" max="12531" width="14" style="84" bestFit="1" customWidth="1"/>
    <col min="12532" max="12532" width="10.7109375" style="84" bestFit="1" customWidth="1"/>
    <col min="12533" max="12533" width="10.28515625" style="84" customWidth="1"/>
    <col min="12534" max="12534" width="10" style="84" bestFit="1" customWidth="1"/>
    <col min="12535" max="12535" width="21.7109375" style="84" bestFit="1" customWidth="1"/>
    <col min="12536" max="12536" width="11.28515625" style="84" customWidth="1"/>
    <col min="12537" max="12537" width="8.28515625" style="84" bestFit="1" customWidth="1"/>
    <col min="12538" max="12538" width="9" style="84" customWidth="1"/>
    <col min="12539" max="12778" width="8.85546875" style="84"/>
    <col min="12779" max="12779" width="20.28515625" style="84" customWidth="1"/>
    <col min="12780" max="12780" width="12.140625" style="84" bestFit="1" customWidth="1"/>
    <col min="12781" max="12781" width="10.140625" style="84" bestFit="1" customWidth="1"/>
    <col min="12782" max="12782" width="16.5703125" style="84" bestFit="1" customWidth="1"/>
    <col min="12783" max="12783" width="11.28515625" style="84" bestFit="1" customWidth="1"/>
    <col min="12784" max="12784" width="19.5703125" style="84" customWidth="1"/>
    <col min="12785" max="12785" width="10.85546875" style="84" bestFit="1" customWidth="1"/>
    <col min="12786" max="12786" width="46" style="84" customWidth="1"/>
    <col min="12787" max="12787" width="14" style="84" bestFit="1" customWidth="1"/>
    <col min="12788" max="12788" width="10.7109375" style="84" bestFit="1" customWidth="1"/>
    <col min="12789" max="12789" width="10.28515625" style="84" customWidth="1"/>
    <col min="12790" max="12790" width="10" style="84" bestFit="1" customWidth="1"/>
    <col min="12791" max="12791" width="21.7109375" style="84" bestFit="1" customWidth="1"/>
    <col min="12792" max="12792" width="11.28515625" style="84" customWidth="1"/>
    <col min="12793" max="12793" width="8.28515625" style="84" bestFit="1" customWidth="1"/>
    <col min="12794" max="12794" width="9" style="84" customWidth="1"/>
    <col min="12795" max="13034" width="8.85546875" style="84"/>
    <col min="13035" max="13035" width="20.28515625" style="84" customWidth="1"/>
    <col min="13036" max="13036" width="12.140625" style="84" bestFit="1" customWidth="1"/>
    <col min="13037" max="13037" width="10.140625" style="84" bestFit="1" customWidth="1"/>
    <col min="13038" max="13038" width="16.5703125" style="84" bestFit="1" customWidth="1"/>
    <col min="13039" max="13039" width="11.28515625" style="84" bestFit="1" customWidth="1"/>
    <col min="13040" max="13040" width="19.5703125" style="84" customWidth="1"/>
    <col min="13041" max="13041" width="10.85546875" style="84" bestFit="1" customWidth="1"/>
    <col min="13042" max="13042" width="46" style="84" customWidth="1"/>
    <col min="13043" max="13043" width="14" style="84" bestFit="1" customWidth="1"/>
    <col min="13044" max="13044" width="10.7109375" style="84" bestFit="1" customWidth="1"/>
    <col min="13045" max="13045" width="10.28515625" style="84" customWidth="1"/>
    <col min="13046" max="13046" width="10" style="84" bestFit="1" customWidth="1"/>
    <col min="13047" max="13047" width="21.7109375" style="84" bestFit="1" customWidth="1"/>
    <col min="13048" max="13048" width="11.28515625" style="84" customWidth="1"/>
    <col min="13049" max="13049" width="8.28515625" style="84" bestFit="1" customWidth="1"/>
    <col min="13050" max="13050" width="9" style="84" customWidth="1"/>
    <col min="13051" max="13290" width="8.85546875" style="84"/>
    <col min="13291" max="13291" width="20.28515625" style="84" customWidth="1"/>
    <col min="13292" max="13292" width="12.140625" style="84" bestFit="1" customWidth="1"/>
    <col min="13293" max="13293" width="10.140625" style="84" bestFit="1" customWidth="1"/>
    <col min="13294" max="13294" width="16.5703125" style="84" bestFit="1" customWidth="1"/>
    <col min="13295" max="13295" width="11.28515625" style="84" bestFit="1" customWidth="1"/>
    <col min="13296" max="13296" width="19.5703125" style="84" customWidth="1"/>
    <col min="13297" max="13297" width="10.85546875" style="84" bestFit="1" customWidth="1"/>
    <col min="13298" max="13298" width="46" style="84" customWidth="1"/>
    <col min="13299" max="13299" width="14" style="84" bestFit="1" customWidth="1"/>
    <col min="13300" max="13300" width="10.7109375" style="84" bestFit="1" customWidth="1"/>
    <col min="13301" max="13301" width="10.28515625" style="84" customWidth="1"/>
    <col min="13302" max="13302" width="10" style="84" bestFit="1" customWidth="1"/>
    <col min="13303" max="13303" width="21.7109375" style="84" bestFit="1" customWidth="1"/>
    <col min="13304" max="13304" width="11.28515625" style="84" customWidth="1"/>
    <col min="13305" max="13305" width="8.28515625" style="84" bestFit="1" customWidth="1"/>
    <col min="13306" max="13306" width="9" style="84" customWidth="1"/>
    <col min="13307" max="13546" width="8.85546875" style="84"/>
    <col min="13547" max="13547" width="20.28515625" style="84" customWidth="1"/>
    <col min="13548" max="13548" width="12.140625" style="84" bestFit="1" customWidth="1"/>
    <col min="13549" max="13549" width="10.140625" style="84" bestFit="1" customWidth="1"/>
    <col min="13550" max="13550" width="16.5703125" style="84" bestFit="1" customWidth="1"/>
    <col min="13551" max="13551" width="11.28515625" style="84" bestFit="1" customWidth="1"/>
    <col min="13552" max="13552" width="19.5703125" style="84" customWidth="1"/>
    <col min="13553" max="13553" width="10.85546875" style="84" bestFit="1" customWidth="1"/>
    <col min="13554" max="13554" width="46" style="84" customWidth="1"/>
    <col min="13555" max="13555" width="14" style="84" bestFit="1" customWidth="1"/>
    <col min="13556" max="13556" width="10.7109375" style="84" bestFit="1" customWidth="1"/>
    <col min="13557" max="13557" width="10.28515625" style="84" customWidth="1"/>
    <col min="13558" max="13558" width="10" style="84" bestFit="1" customWidth="1"/>
    <col min="13559" max="13559" width="21.7109375" style="84" bestFit="1" customWidth="1"/>
    <col min="13560" max="13560" width="11.28515625" style="84" customWidth="1"/>
    <col min="13561" max="13561" width="8.28515625" style="84" bestFit="1" customWidth="1"/>
    <col min="13562" max="13562" width="9" style="84" customWidth="1"/>
    <col min="13563" max="13802" width="8.85546875" style="84"/>
    <col min="13803" max="13803" width="20.28515625" style="84" customWidth="1"/>
    <col min="13804" max="13804" width="12.140625" style="84" bestFit="1" customWidth="1"/>
    <col min="13805" max="13805" width="10.140625" style="84" bestFit="1" customWidth="1"/>
    <col min="13806" max="13806" width="16.5703125" style="84" bestFit="1" customWidth="1"/>
    <col min="13807" max="13807" width="11.28515625" style="84" bestFit="1" customWidth="1"/>
    <col min="13808" max="13808" width="19.5703125" style="84" customWidth="1"/>
    <col min="13809" max="13809" width="10.85546875" style="84" bestFit="1" customWidth="1"/>
    <col min="13810" max="13810" width="46" style="84" customWidth="1"/>
    <col min="13811" max="13811" width="14" style="84" bestFit="1" customWidth="1"/>
    <col min="13812" max="13812" width="10.7109375" style="84" bestFit="1" customWidth="1"/>
    <col min="13813" max="13813" width="10.28515625" style="84" customWidth="1"/>
    <col min="13814" max="13814" width="10" style="84" bestFit="1" customWidth="1"/>
    <col min="13815" max="13815" width="21.7109375" style="84" bestFit="1" customWidth="1"/>
    <col min="13816" max="13816" width="11.28515625" style="84" customWidth="1"/>
    <col min="13817" max="13817" width="8.28515625" style="84" bestFit="1" customWidth="1"/>
    <col min="13818" max="13818" width="9" style="84" customWidth="1"/>
    <col min="13819" max="14058" width="8.85546875" style="84"/>
    <col min="14059" max="14059" width="20.28515625" style="84" customWidth="1"/>
    <col min="14060" max="14060" width="12.140625" style="84" bestFit="1" customWidth="1"/>
    <col min="14061" max="14061" width="10.140625" style="84" bestFit="1" customWidth="1"/>
    <col min="14062" max="14062" width="16.5703125" style="84" bestFit="1" customWidth="1"/>
    <col min="14063" max="14063" width="11.28515625" style="84" bestFit="1" customWidth="1"/>
    <col min="14064" max="14064" width="19.5703125" style="84" customWidth="1"/>
    <col min="14065" max="14065" width="10.85546875" style="84" bestFit="1" customWidth="1"/>
    <col min="14066" max="14066" width="46" style="84" customWidth="1"/>
    <col min="14067" max="14067" width="14" style="84" bestFit="1" customWidth="1"/>
    <col min="14068" max="14068" width="10.7109375" style="84" bestFit="1" customWidth="1"/>
    <col min="14069" max="14069" width="10.28515625" style="84" customWidth="1"/>
    <col min="14070" max="14070" width="10" style="84" bestFit="1" customWidth="1"/>
    <col min="14071" max="14071" width="21.7109375" style="84" bestFit="1" customWidth="1"/>
    <col min="14072" max="14072" width="11.28515625" style="84" customWidth="1"/>
    <col min="14073" max="14073" width="8.28515625" style="84" bestFit="1" customWidth="1"/>
    <col min="14074" max="14074" width="9" style="84" customWidth="1"/>
    <col min="14075" max="14314" width="8.85546875" style="84"/>
    <col min="14315" max="14315" width="20.28515625" style="84" customWidth="1"/>
    <col min="14316" max="14316" width="12.140625" style="84" bestFit="1" customWidth="1"/>
    <col min="14317" max="14317" width="10.140625" style="84" bestFit="1" customWidth="1"/>
    <col min="14318" max="14318" width="16.5703125" style="84" bestFit="1" customWidth="1"/>
    <col min="14319" max="14319" width="11.28515625" style="84" bestFit="1" customWidth="1"/>
    <col min="14320" max="14320" width="19.5703125" style="84" customWidth="1"/>
    <col min="14321" max="14321" width="10.85546875" style="84" bestFit="1" customWidth="1"/>
    <col min="14322" max="14322" width="46" style="84" customWidth="1"/>
    <col min="14323" max="14323" width="14" style="84" bestFit="1" customWidth="1"/>
    <col min="14324" max="14324" width="10.7109375" style="84" bestFit="1" customWidth="1"/>
    <col min="14325" max="14325" width="10.28515625" style="84" customWidth="1"/>
    <col min="14326" max="14326" width="10" style="84" bestFit="1" customWidth="1"/>
    <col min="14327" max="14327" width="21.7109375" style="84" bestFit="1" customWidth="1"/>
    <col min="14328" max="14328" width="11.28515625" style="84" customWidth="1"/>
    <col min="14329" max="14329" width="8.28515625" style="84" bestFit="1" customWidth="1"/>
    <col min="14330" max="14330" width="9" style="84" customWidth="1"/>
    <col min="14331" max="14570" width="8.85546875" style="84"/>
    <col min="14571" max="14571" width="20.28515625" style="84" customWidth="1"/>
    <col min="14572" max="14572" width="12.140625" style="84" bestFit="1" customWidth="1"/>
    <col min="14573" max="14573" width="10.140625" style="84" bestFit="1" customWidth="1"/>
    <col min="14574" max="14574" width="16.5703125" style="84" bestFit="1" customWidth="1"/>
    <col min="14575" max="14575" width="11.28515625" style="84" bestFit="1" customWidth="1"/>
    <col min="14576" max="14576" width="19.5703125" style="84" customWidth="1"/>
    <col min="14577" max="14577" width="10.85546875" style="84" bestFit="1" customWidth="1"/>
    <col min="14578" max="14578" width="46" style="84" customWidth="1"/>
    <col min="14579" max="14579" width="14" style="84" bestFit="1" customWidth="1"/>
    <col min="14580" max="14580" width="10.7109375" style="84" bestFit="1" customWidth="1"/>
    <col min="14581" max="14581" width="10.28515625" style="84" customWidth="1"/>
    <col min="14582" max="14582" width="10" style="84" bestFit="1" customWidth="1"/>
    <col min="14583" max="14583" width="21.7109375" style="84" bestFit="1" customWidth="1"/>
    <col min="14584" max="14584" width="11.28515625" style="84" customWidth="1"/>
    <col min="14585" max="14585" width="8.28515625" style="84" bestFit="1" customWidth="1"/>
    <col min="14586" max="14586" width="9" style="84" customWidth="1"/>
    <col min="14587" max="14826" width="8.85546875" style="84"/>
    <col min="14827" max="14827" width="20.28515625" style="84" customWidth="1"/>
    <col min="14828" max="14828" width="12.140625" style="84" bestFit="1" customWidth="1"/>
    <col min="14829" max="14829" width="10.140625" style="84" bestFit="1" customWidth="1"/>
    <col min="14830" max="14830" width="16.5703125" style="84" bestFit="1" customWidth="1"/>
    <col min="14831" max="14831" width="11.28515625" style="84" bestFit="1" customWidth="1"/>
    <col min="14832" max="14832" width="19.5703125" style="84" customWidth="1"/>
    <col min="14833" max="14833" width="10.85546875" style="84" bestFit="1" customWidth="1"/>
    <col min="14834" max="14834" width="46" style="84" customWidth="1"/>
    <col min="14835" max="14835" width="14" style="84" bestFit="1" customWidth="1"/>
    <col min="14836" max="14836" width="10.7109375" style="84" bestFit="1" customWidth="1"/>
    <col min="14837" max="14837" width="10.28515625" style="84" customWidth="1"/>
    <col min="14838" max="14838" width="10" style="84" bestFit="1" customWidth="1"/>
    <col min="14839" max="14839" width="21.7109375" style="84" bestFit="1" customWidth="1"/>
    <col min="14840" max="14840" width="11.28515625" style="84" customWidth="1"/>
    <col min="14841" max="14841" width="8.28515625" style="84" bestFit="1" customWidth="1"/>
    <col min="14842" max="14842" width="9" style="84" customWidth="1"/>
    <col min="14843" max="15082" width="8.85546875" style="84"/>
    <col min="15083" max="15083" width="20.28515625" style="84" customWidth="1"/>
    <col min="15084" max="15084" width="12.140625" style="84" bestFit="1" customWidth="1"/>
    <col min="15085" max="15085" width="10.140625" style="84" bestFit="1" customWidth="1"/>
    <col min="15086" max="15086" width="16.5703125" style="84" bestFit="1" customWidth="1"/>
    <col min="15087" max="15087" width="11.28515625" style="84" bestFit="1" customWidth="1"/>
    <col min="15088" max="15088" width="19.5703125" style="84" customWidth="1"/>
    <col min="15089" max="15089" width="10.85546875" style="84" bestFit="1" customWidth="1"/>
    <col min="15090" max="15090" width="46" style="84" customWidth="1"/>
    <col min="15091" max="15091" width="14" style="84" bestFit="1" customWidth="1"/>
    <col min="15092" max="15092" width="10.7109375" style="84" bestFit="1" customWidth="1"/>
    <col min="15093" max="15093" width="10.28515625" style="84" customWidth="1"/>
    <col min="15094" max="15094" width="10" style="84" bestFit="1" customWidth="1"/>
    <col min="15095" max="15095" width="21.7109375" style="84" bestFit="1" customWidth="1"/>
    <col min="15096" max="15096" width="11.28515625" style="84" customWidth="1"/>
    <col min="15097" max="15097" width="8.28515625" style="84" bestFit="1" customWidth="1"/>
    <col min="15098" max="15098" width="9" style="84" customWidth="1"/>
    <col min="15099" max="15338" width="8.85546875" style="84"/>
    <col min="15339" max="15339" width="20.28515625" style="84" customWidth="1"/>
    <col min="15340" max="15340" width="12.140625" style="84" bestFit="1" customWidth="1"/>
    <col min="15341" max="15341" width="10.140625" style="84" bestFit="1" customWidth="1"/>
    <col min="15342" max="15342" width="16.5703125" style="84" bestFit="1" customWidth="1"/>
    <col min="15343" max="15343" width="11.28515625" style="84" bestFit="1" customWidth="1"/>
    <col min="15344" max="15344" width="19.5703125" style="84" customWidth="1"/>
    <col min="15345" max="15345" width="10.85546875" style="84" bestFit="1" customWidth="1"/>
    <col min="15346" max="15346" width="46" style="84" customWidth="1"/>
    <col min="15347" max="15347" width="14" style="84" bestFit="1" customWidth="1"/>
    <col min="15348" max="15348" width="10.7109375" style="84" bestFit="1" customWidth="1"/>
    <col min="15349" max="15349" width="10.28515625" style="84" customWidth="1"/>
    <col min="15350" max="15350" width="10" style="84" bestFit="1" customWidth="1"/>
    <col min="15351" max="15351" width="21.7109375" style="84" bestFit="1" customWidth="1"/>
    <col min="15352" max="15352" width="11.28515625" style="84" customWidth="1"/>
    <col min="15353" max="15353" width="8.28515625" style="84" bestFit="1" customWidth="1"/>
    <col min="15354" max="15354" width="9" style="84" customWidth="1"/>
    <col min="15355" max="15594" width="8.85546875" style="84"/>
    <col min="15595" max="15595" width="20.28515625" style="84" customWidth="1"/>
    <col min="15596" max="15596" width="12.140625" style="84" bestFit="1" customWidth="1"/>
    <col min="15597" max="15597" width="10.140625" style="84" bestFit="1" customWidth="1"/>
    <col min="15598" max="15598" width="16.5703125" style="84" bestFit="1" customWidth="1"/>
    <col min="15599" max="15599" width="11.28515625" style="84" bestFit="1" customWidth="1"/>
    <col min="15600" max="15600" width="19.5703125" style="84" customWidth="1"/>
    <col min="15601" max="15601" width="10.85546875" style="84" bestFit="1" customWidth="1"/>
    <col min="15602" max="15602" width="46" style="84" customWidth="1"/>
    <col min="15603" max="15603" width="14" style="84" bestFit="1" customWidth="1"/>
    <col min="15604" max="15604" width="10.7109375" style="84" bestFit="1" customWidth="1"/>
    <col min="15605" max="15605" width="10.28515625" style="84" customWidth="1"/>
    <col min="15606" max="15606" width="10" style="84" bestFit="1" customWidth="1"/>
    <col min="15607" max="15607" width="21.7109375" style="84" bestFit="1" customWidth="1"/>
    <col min="15608" max="15608" width="11.28515625" style="84" customWidth="1"/>
    <col min="15609" max="15609" width="8.28515625" style="84" bestFit="1" customWidth="1"/>
    <col min="15610" max="15610" width="9" style="84" customWidth="1"/>
    <col min="15611" max="15850" width="8.85546875" style="84"/>
    <col min="15851" max="15851" width="20.28515625" style="84" customWidth="1"/>
    <col min="15852" max="15852" width="12.140625" style="84" bestFit="1" customWidth="1"/>
    <col min="15853" max="15853" width="10.140625" style="84" bestFit="1" customWidth="1"/>
    <col min="15854" max="15854" width="16.5703125" style="84" bestFit="1" customWidth="1"/>
    <col min="15855" max="15855" width="11.28515625" style="84" bestFit="1" customWidth="1"/>
    <col min="15856" max="15856" width="19.5703125" style="84" customWidth="1"/>
    <col min="15857" max="15857" width="10.85546875" style="84" bestFit="1" customWidth="1"/>
    <col min="15858" max="15858" width="46" style="84" customWidth="1"/>
    <col min="15859" max="15859" width="14" style="84" bestFit="1" customWidth="1"/>
    <col min="15860" max="15860" width="10.7109375" style="84" bestFit="1" customWidth="1"/>
    <col min="15861" max="15861" width="10.28515625" style="84" customWidth="1"/>
    <col min="15862" max="15862" width="10" style="84" bestFit="1" customWidth="1"/>
    <col min="15863" max="15863" width="21.7109375" style="84" bestFit="1" customWidth="1"/>
    <col min="15864" max="15864" width="11.28515625" style="84" customWidth="1"/>
    <col min="15865" max="15865" width="8.28515625" style="84" bestFit="1" customWidth="1"/>
    <col min="15866" max="15866" width="9" style="84" customWidth="1"/>
    <col min="15867" max="16106" width="8.85546875" style="84"/>
    <col min="16107" max="16107" width="20.28515625" style="84" customWidth="1"/>
    <col min="16108" max="16108" width="12.140625" style="84" bestFit="1" customWidth="1"/>
    <col min="16109" max="16109" width="10.140625" style="84" bestFit="1" customWidth="1"/>
    <col min="16110" max="16110" width="16.5703125" style="84" bestFit="1" customWidth="1"/>
    <col min="16111" max="16111" width="11.28515625" style="84" bestFit="1" customWidth="1"/>
    <col min="16112" max="16112" width="19.5703125" style="84" customWidth="1"/>
    <col min="16113" max="16113" width="10.85546875" style="84" bestFit="1" customWidth="1"/>
    <col min="16114" max="16114" width="46" style="84" customWidth="1"/>
    <col min="16115" max="16115" width="14" style="84" bestFit="1" customWidth="1"/>
    <col min="16116" max="16116" width="10.7109375" style="84" bestFit="1" customWidth="1"/>
    <col min="16117" max="16117" width="10.28515625" style="84" customWidth="1"/>
    <col min="16118" max="16118" width="10" style="84" bestFit="1" customWidth="1"/>
    <col min="16119" max="16119" width="21.7109375" style="84" bestFit="1" customWidth="1"/>
    <col min="16120" max="16120" width="11.28515625" style="84" customWidth="1"/>
    <col min="16121" max="16121" width="8.28515625" style="84" bestFit="1" customWidth="1"/>
    <col min="16122" max="16122" width="9" style="84" customWidth="1"/>
    <col min="16123" max="16384" width="8.85546875" style="84"/>
  </cols>
  <sheetData>
    <row r="1" spans="1:25" s="81" customFormat="1" ht="35.25" customHeight="1" x14ac:dyDescent="0.25">
      <c r="A1" s="40" t="s">
        <v>1</v>
      </c>
      <c r="B1" s="40" t="s">
        <v>2</v>
      </c>
      <c r="C1" s="40" t="s">
        <v>4</v>
      </c>
      <c r="D1" s="40" t="s">
        <v>435</v>
      </c>
      <c r="E1" s="40" t="s">
        <v>436</v>
      </c>
      <c r="F1" s="41" t="s">
        <v>7</v>
      </c>
      <c r="G1" s="40" t="s">
        <v>8</v>
      </c>
      <c r="H1" s="42" t="s">
        <v>437</v>
      </c>
      <c r="I1" s="42" t="s">
        <v>10</v>
      </c>
      <c r="J1" s="42" t="s">
        <v>11</v>
      </c>
      <c r="K1" s="42" t="s">
        <v>12</v>
      </c>
      <c r="L1" s="42" t="s">
        <v>13</v>
      </c>
      <c r="M1" s="42" t="s">
        <v>14</v>
      </c>
      <c r="N1" s="42" t="s">
        <v>170</v>
      </c>
      <c r="O1" s="42" t="s">
        <v>15</v>
      </c>
    </row>
    <row r="2" spans="1:25" ht="34.5" customHeight="1" x14ac:dyDescent="0.25">
      <c r="A2" s="176" t="s">
        <v>514</v>
      </c>
      <c r="B2" s="171" t="s">
        <v>98</v>
      </c>
      <c r="C2" s="171" t="s">
        <v>515</v>
      </c>
      <c r="D2" s="171" t="s">
        <v>516</v>
      </c>
      <c r="E2" s="171" t="s">
        <v>517</v>
      </c>
      <c r="F2" s="172" t="s">
        <v>518</v>
      </c>
      <c r="G2" s="173" t="s">
        <v>120</v>
      </c>
      <c r="H2" s="174">
        <v>455.7</v>
      </c>
      <c r="I2" s="175">
        <f>K2/J2</f>
        <v>567</v>
      </c>
      <c r="J2" s="181">
        <v>2</v>
      </c>
      <c r="K2" s="182">
        <v>1134</v>
      </c>
      <c r="L2" s="183">
        <v>148.9</v>
      </c>
      <c r="M2" s="182">
        <v>228.1</v>
      </c>
      <c r="N2" s="182">
        <v>0</v>
      </c>
      <c r="O2" s="51">
        <f t="shared" ref="O2:O13" si="0">H2+K2+L2+M2</f>
        <v>1966.7</v>
      </c>
    </row>
    <row r="3" spans="1:25" ht="34.5" customHeight="1" x14ac:dyDescent="0.25">
      <c r="A3" s="176" t="s">
        <v>137</v>
      </c>
      <c r="B3" s="171" t="s">
        <v>108</v>
      </c>
      <c r="C3" s="171" t="s">
        <v>519</v>
      </c>
      <c r="D3" s="171" t="s">
        <v>516</v>
      </c>
      <c r="E3" s="171" t="s">
        <v>516</v>
      </c>
      <c r="F3" s="172" t="s">
        <v>520</v>
      </c>
      <c r="G3" s="173" t="s">
        <v>127</v>
      </c>
      <c r="H3" s="174">
        <v>2993.42</v>
      </c>
      <c r="I3" s="179">
        <v>0</v>
      </c>
      <c r="J3" s="181">
        <v>0</v>
      </c>
      <c r="K3" s="182">
        <v>0</v>
      </c>
      <c r="L3" s="183">
        <v>79.25</v>
      </c>
      <c r="M3" s="182">
        <v>200</v>
      </c>
      <c r="N3" s="182">
        <v>0</v>
      </c>
      <c r="O3" s="51">
        <f t="shared" si="0"/>
        <v>3272.67</v>
      </c>
    </row>
    <row r="4" spans="1:25" ht="34.5" customHeight="1" x14ac:dyDescent="0.25">
      <c r="A4" s="176" t="s">
        <v>83</v>
      </c>
      <c r="B4" s="171" t="s">
        <v>108</v>
      </c>
      <c r="C4" s="171" t="s">
        <v>521</v>
      </c>
      <c r="D4" s="171" t="s">
        <v>522</v>
      </c>
      <c r="E4" s="171" t="s">
        <v>522</v>
      </c>
      <c r="F4" s="184" t="s">
        <v>523</v>
      </c>
      <c r="G4" s="185" t="s">
        <v>127</v>
      </c>
      <c r="H4" s="174">
        <v>2972.65</v>
      </c>
      <c r="I4" s="179">
        <v>0</v>
      </c>
      <c r="J4" s="181">
        <v>0</v>
      </c>
      <c r="K4" s="182">
        <v>0</v>
      </c>
      <c r="L4" s="186">
        <v>56.91</v>
      </c>
      <c r="M4" s="182">
        <v>83.67</v>
      </c>
      <c r="N4" s="182">
        <v>0</v>
      </c>
      <c r="O4" s="51">
        <f t="shared" si="0"/>
        <v>3113.23</v>
      </c>
    </row>
    <row r="5" spans="1:25" ht="34.5" customHeight="1" x14ac:dyDescent="0.25">
      <c r="A5" s="176" t="s">
        <v>97</v>
      </c>
      <c r="B5" s="171" t="s">
        <v>98</v>
      </c>
      <c r="C5" s="171" t="s">
        <v>524</v>
      </c>
      <c r="D5" s="171" t="s">
        <v>522</v>
      </c>
      <c r="E5" s="171" t="s">
        <v>522</v>
      </c>
      <c r="F5" s="172" t="s">
        <v>523</v>
      </c>
      <c r="G5" s="173" t="s">
        <v>127</v>
      </c>
      <c r="H5" s="174">
        <v>2972.65</v>
      </c>
      <c r="I5" s="179">
        <v>0</v>
      </c>
      <c r="J5" s="181">
        <v>0</v>
      </c>
      <c r="K5" s="182">
        <v>0</v>
      </c>
      <c r="L5" s="183">
        <v>116.69</v>
      </c>
      <c r="M5" s="182">
        <v>131.05000000000001</v>
      </c>
      <c r="N5" s="182">
        <v>0</v>
      </c>
      <c r="O5" s="51">
        <f t="shared" si="0"/>
        <v>3220.3900000000003</v>
      </c>
    </row>
    <row r="6" spans="1:25" ht="34.5" customHeight="1" x14ac:dyDescent="0.25">
      <c r="A6" s="176" t="s">
        <v>525</v>
      </c>
      <c r="B6" s="171" t="s">
        <v>98</v>
      </c>
      <c r="C6" s="171">
        <v>2117960972</v>
      </c>
      <c r="D6" s="171" t="s">
        <v>526</v>
      </c>
      <c r="E6" s="171" t="s">
        <v>526</v>
      </c>
      <c r="F6" s="172" t="s">
        <v>148</v>
      </c>
      <c r="G6" s="173" t="s">
        <v>65</v>
      </c>
      <c r="H6" s="174">
        <v>1776.57</v>
      </c>
      <c r="I6" s="179">
        <v>0</v>
      </c>
      <c r="J6" s="181">
        <v>0</v>
      </c>
      <c r="K6" s="182">
        <v>0</v>
      </c>
      <c r="L6" s="183">
        <v>0</v>
      </c>
      <c r="M6" s="182">
        <v>0</v>
      </c>
      <c r="N6" s="182">
        <v>0</v>
      </c>
      <c r="O6" s="51">
        <f t="shared" si="0"/>
        <v>1776.57</v>
      </c>
    </row>
    <row r="7" spans="1:25" ht="34.5" customHeight="1" x14ac:dyDescent="0.25">
      <c r="A7" s="176" t="s">
        <v>525</v>
      </c>
      <c r="B7" s="171" t="s">
        <v>108</v>
      </c>
      <c r="C7" s="171" t="s">
        <v>527</v>
      </c>
      <c r="D7" s="171" t="s">
        <v>526</v>
      </c>
      <c r="E7" s="171" t="s">
        <v>526</v>
      </c>
      <c r="F7" s="172" t="s">
        <v>528</v>
      </c>
      <c r="G7" s="173" t="s">
        <v>65</v>
      </c>
      <c r="H7" s="174">
        <v>1455.57</v>
      </c>
      <c r="I7" s="179">
        <f>K7/J7</f>
        <v>449.4</v>
      </c>
      <c r="J7" s="181">
        <v>1</v>
      </c>
      <c r="K7" s="182">
        <v>449.4</v>
      </c>
      <c r="L7" s="183">
        <v>41</v>
      </c>
      <c r="M7" s="182">
        <v>0</v>
      </c>
      <c r="N7" s="182">
        <v>0</v>
      </c>
      <c r="O7" s="51">
        <f t="shared" si="0"/>
        <v>1945.9699999999998</v>
      </c>
    </row>
    <row r="8" spans="1:25" ht="34.5" customHeight="1" x14ac:dyDescent="0.25">
      <c r="A8" s="176" t="s">
        <v>255</v>
      </c>
      <c r="B8" s="171" t="s">
        <v>108</v>
      </c>
      <c r="C8" s="171" t="s">
        <v>529</v>
      </c>
      <c r="D8" s="171" t="s">
        <v>530</v>
      </c>
      <c r="E8" s="171" t="s">
        <v>531</v>
      </c>
      <c r="F8" s="172" t="s">
        <v>532</v>
      </c>
      <c r="G8" s="173" t="s">
        <v>164</v>
      </c>
      <c r="H8" s="174">
        <v>2133.42</v>
      </c>
      <c r="I8" s="179">
        <v>0</v>
      </c>
      <c r="J8" s="181">
        <v>0</v>
      </c>
      <c r="K8" s="182">
        <v>0</v>
      </c>
      <c r="L8" s="183">
        <v>0</v>
      </c>
      <c r="M8" s="182">
        <v>0</v>
      </c>
      <c r="N8" s="182">
        <v>0</v>
      </c>
      <c r="O8" s="51">
        <f t="shared" si="0"/>
        <v>2133.42</v>
      </c>
    </row>
    <row r="9" spans="1:25" ht="34.5" customHeight="1" x14ac:dyDescent="0.25">
      <c r="A9" s="176" t="s">
        <v>533</v>
      </c>
      <c r="B9" s="171" t="s">
        <v>108</v>
      </c>
      <c r="C9" s="171" t="s">
        <v>534</v>
      </c>
      <c r="D9" s="171" t="s">
        <v>530</v>
      </c>
      <c r="E9" s="171" t="s">
        <v>535</v>
      </c>
      <c r="F9" s="172" t="s">
        <v>235</v>
      </c>
      <c r="G9" s="173" t="s">
        <v>127</v>
      </c>
      <c r="H9" s="174">
        <v>3193.42</v>
      </c>
      <c r="I9" s="179">
        <f>K9/J9</f>
        <v>186.82</v>
      </c>
      <c r="J9" s="181">
        <v>1</v>
      </c>
      <c r="K9" s="182">
        <v>186.82</v>
      </c>
      <c r="L9" s="183">
        <v>64.3</v>
      </c>
      <c r="M9" s="182">
        <v>108</v>
      </c>
      <c r="N9" s="182">
        <v>0</v>
      </c>
      <c r="O9" s="51">
        <f t="shared" si="0"/>
        <v>3552.5400000000004</v>
      </c>
    </row>
    <row r="10" spans="1:25" ht="34.5" customHeight="1" x14ac:dyDescent="0.25">
      <c r="A10" s="176" t="s">
        <v>97</v>
      </c>
      <c r="B10" s="171" t="s">
        <v>98</v>
      </c>
      <c r="C10" s="171" t="s">
        <v>536</v>
      </c>
      <c r="D10" s="171" t="s">
        <v>530</v>
      </c>
      <c r="E10" s="171" t="s">
        <v>535</v>
      </c>
      <c r="F10" s="172" t="s">
        <v>235</v>
      </c>
      <c r="G10" s="173" t="s">
        <v>127</v>
      </c>
      <c r="H10" s="174">
        <v>3264.52</v>
      </c>
      <c r="I10" s="179">
        <f>K10/J10</f>
        <v>194.32</v>
      </c>
      <c r="J10" s="181">
        <v>1</v>
      </c>
      <c r="K10" s="182">
        <v>194.32</v>
      </c>
      <c r="L10" s="183">
        <v>69.19</v>
      </c>
      <c r="M10" s="182">
        <v>252.26</v>
      </c>
      <c r="N10" s="182">
        <v>0</v>
      </c>
      <c r="O10" s="51">
        <f t="shared" si="0"/>
        <v>3780.29</v>
      </c>
    </row>
    <row r="11" spans="1:25" ht="34.5" customHeight="1" x14ac:dyDescent="0.25">
      <c r="A11" s="176" t="s">
        <v>259</v>
      </c>
      <c r="B11" s="171" t="s">
        <v>108</v>
      </c>
      <c r="C11" s="171" t="s">
        <v>537</v>
      </c>
      <c r="D11" s="171" t="s">
        <v>535</v>
      </c>
      <c r="E11" s="171" t="s">
        <v>535</v>
      </c>
      <c r="F11" s="172" t="s">
        <v>538</v>
      </c>
      <c r="G11" s="173" t="s">
        <v>65</v>
      </c>
      <c r="H11" s="174">
        <v>1091.57</v>
      </c>
      <c r="I11" s="179">
        <v>0</v>
      </c>
      <c r="J11" s="181">
        <v>1</v>
      </c>
      <c r="K11" s="182">
        <v>0</v>
      </c>
      <c r="L11" s="183">
        <v>0</v>
      </c>
      <c r="M11" s="182">
        <v>0</v>
      </c>
      <c r="N11" s="182">
        <v>0</v>
      </c>
      <c r="O11" s="51">
        <f t="shared" si="0"/>
        <v>1091.57</v>
      </c>
    </row>
    <row r="12" spans="1:25" ht="34.5" customHeight="1" x14ac:dyDescent="0.25">
      <c r="A12" s="176" t="s">
        <v>259</v>
      </c>
      <c r="B12" s="171" t="s">
        <v>98</v>
      </c>
      <c r="C12" s="171" t="s">
        <v>539</v>
      </c>
      <c r="D12" s="171" t="s">
        <v>535</v>
      </c>
      <c r="E12" s="171" t="s">
        <v>535</v>
      </c>
      <c r="F12" s="172" t="s">
        <v>540</v>
      </c>
      <c r="G12" s="173" t="s">
        <v>91</v>
      </c>
      <c r="H12" s="174">
        <v>1652.75</v>
      </c>
      <c r="I12" s="179">
        <f>K12/J12</f>
        <v>218.45</v>
      </c>
      <c r="J12" s="181">
        <v>1</v>
      </c>
      <c r="K12" s="182">
        <v>218.45</v>
      </c>
      <c r="L12" s="183">
        <v>0</v>
      </c>
      <c r="M12" s="182">
        <v>0</v>
      </c>
      <c r="N12" s="182">
        <f>104+364</f>
        <v>468</v>
      </c>
      <c r="O12" s="51">
        <f t="shared" si="0"/>
        <v>1871.2</v>
      </c>
    </row>
    <row r="13" spans="1:25" ht="34.5" customHeight="1" x14ac:dyDescent="0.25">
      <c r="A13" s="176" t="s">
        <v>259</v>
      </c>
      <c r="B13" s="171" t="s">
        <v>98</v>
      </c>
      <c r="C13" s="171" t="s">
        <v>541</v>
      </c>
      <c r="D13" s="171" t="s">
        <v>535</v>
      </c>
      <c r="E13" s="171" t="s">
        <v>535</v>
      </c>
      <c r="F13" s="172" t="s">
        <v>528</v>
      </c>
      <c r="G13" s="173" t="s">
        <v>91</v>
      </c>
      <c r="H13" s="174">
        <v>401.1</v>
      </c>
      <c r="I13" s="179">
        <v>0</v>
      </c>
      <c r="J13" s="181">
        <v>0</v>
      </c>
      <c r="K13" s="182">
        <v>0</v>
      </c>
      <c r="L13" s="183">
        <v>0</v>
      </c>
      <c r="M13" s="182">
        <v>0</v>
      </c>
      <c r="N13" s="182">
        <v>0</v>
      </c>
      <c r="O13" s="51">
        <f t="shared" si="0"/>
        <v>401.1</v>
      </c>
    </row>
    <row r="14" spans="1:25" ht="24" customHeight="1" x14ac:dyDescent="0.25">
      <c r="A14" s="87" t="s">
        <v>44</v>
      </c>
      <c r="H14" s="178">
        <f>SUM(H2:H13)</f>
        <v>24363.34</v>
      </c>
      <c r="I14" s="165"/>
      <c r="J14" s="165"/>
      <c r="K14" s="165">
        <f>SUM(K2:K13)</f>
        <v>2182.9899999999998</v>
      </c>
      <c r="L14" s="165">
        <f t="shared" ref="L14:N14" si="1">SUM(L2:L13)</f>
        <v>576.24</v>
      </c>
      <c r="M14" s="165">
        <f t="shared" si="1"/>
        <v>1003.08</v>
      </c>
      <c r="N14" s="165">
        <f t="shared" si="1"/>
        <v>468</v>
      </c>
      <c r="O14" s="177">
        <f>SUM(O2:O13)</f>
        <v>28125.65</v>
      </c>
    </row>
    <row r="15" spans="1:25" ht="14.25" customHeight="1" x14ac:dyDescent="0.25">
      <c r="L15" s="166"/>
      <c r="M15" s="167"/>
      <c r="N15" s="167"/>
      <c r="O15" s="168"/>
      <c r="P15" s="168"/>
      <c r="Q15" s="168"/>
      <c r="R15" s="169"/>
      <c r="S15" s="168"/>
      <c r="T15" s="168"/>
      <c r="U15" s="168"/>
      <c r="V15" s="169"/>
      <c r="W15" s="164"/>
      <c r="X15" s="168"/>
      <c r="Y15" s="164"/>
    </row>
    <row r="16" spans="1:25" ht="14.25" customHeight="1" x14ac:dyDescent="0.25">
      <c r="L16" s="166"/>
      <c r="M16" s="167"/>
      <c r="N16" s="167"/>
      <c r="O16" s="168"/>
      <c r="P16" s="168"/>
      <c r="Q16" s="168"/>
      <c r="R16" s="169"/>
      <c r="S16" s="168"/>
      <c r="T16" s="168"/>
      <c r="U16" s="168"/>
      <c r="V16" s="169"/>
      <c r="W16" s="164"/>
      <c r="X16" s="168"/>
      <c r="Y16" s="164"/>
    </row>
    <row r="17" spans="12:25" ht="14.25" customHeight="1" x14ac:dyDescent="0.25">
      <c r="L17" s="166"/>
      <c r="M17" s="167"/>
      <c r="N17" s="167"/>
      <c r="O17" s="168"/>
      <c r="P17" s="168"/>
      <c r="Q17" s="168"/>
      <c r="R17" s="169"/>
      <c r="S17" s="168"/>
      <c r="T17" s="168"/>
      <c r="U17" s="168"/>
      <c r="V17" s="169"/>
      <c r="W17" s="164"/>
      <c r="X17" s="168"/>
      <c r="Y17" s="164"/>
    </row>
    <row r="18" spans="12:25" ht="14.25" customHeight="1" x14ac:dyDescent="0.25">
      <c r="L18" s="166"/>
      <c r="M18" s="167"/>
      <c r="N18" s="169"/>
      <c r="O18" s="168"/>
      <c r="P18" s="168"/>
      <c r="Q18" s="168"/>
      <c r="R18" s="169"/>
      <c r="S18" s="168"/>
      <c r="T18" s="168"/>
      <c r="U18" s="168"/>
      <c r="V18" s="169"/>
      <c r="W18" s="164"/>
      <c r="X18" s="168"/>
      <c r="Y18" s="164"/>
    </row>
    <row r="19" spans="12:25" ht="14.25" customHeight="1" x14ac:dyDescent="0.25">
      <c r="L19" s="166"/>
      <c r="M19" s="167"/>
      <c r="N19" s="167"/>
      <c r="O19" s="168"/>
      <c r="P19" s="168"/>
      <c r="Q19" s="168"/>
      <c r="R19" s="169"/>
      <c r="S19" s="168"/>
      <c r="T19" s="168"/>
      <c r="U19" s="168"/>
      <c r="V19" s="169"/>
      <c r="W19" s="164"/>
      <c r="X19" s="168"/>
      <c r="Y19" s="164"/>
    </row>
    <row r="20" spans="12:25" x14ac:dyDescent="0.25">
      <c r="L20" s="166"/>
      <c r="M20" s="167"/>
      <c r="N20" s="167"/>
      <c r="O20" s="168"/>
      <c r="P20" s="168"/>
      <c r="Q20" s="168"/>
      <c r="R20" s="169"/>
      <c r="S20" s="168"/>
      <c r="T20" s="168"/>
      <c r="U20" s="168"/>
      <c r="V20" s="169"/>
      <c r="W20" s="164"/>
      <c r="X20" s="168"/>
      <c r="Y20" s="164"/>
    </row>
    <row r="21" spans="12:25" x14ac:dyDescent="0.25">
      <c r="L21" s="166"/>
      <c r="M21" s="167"/>
      <c r="N21" s="169"/>
      <c r="O21" s="168"/>
      <c r="P21" s="168"/>
      <c r="Q21" s="168"/>
      <c r="R21" s="169"/>
      <c r="S21" s="168"/>
      <c r="T21" s="168"/>
      <c r="U21" s="168"/>
      <c r="V21" s="169"/>
      <c r="W21" s="164"/>
      <c r="X21" s="168"/>
      <c r="Y21" s="164"/>
    </row>
    <row r="22" spans="12:25" x14ac:dyDescent="0.25">
      <c r="L22" s="166"/>
      <c r="M22" s="167"/>
      <c r="N22" s="167"/>
      <c r="O22" s="168"/>
      <c r="P22" s="168"/>
      <c r="Q22" s="168"/>
      <c r="R22" s="169"/>
      <c r="S22" s="168"/>
      <c r="T22" s="168"/>
      <c r="U22" s="168"/>
      <c r="V22" s="169"/>
      <c r="W22" s="164"/>
      <c r="X22" s="168"/>
      <c r="Y22" s="164"/>
    </row>
    <row r="23" spans="12:25" x14ac:dyDescent="0.25">
      <c r="L23" s="166"/>
      <c r="M23" s="167"/>
      <c r="N23" s="167"/>
      <c r="O23" s="168"/>
      <c r="P23" s="168"/>
      <c r="Q23" s="168"/>
      <c r="R23" s="169"/>
      <c r="S23" s="168"/>
      <c r="T23" s="168"/>
      <c r="U23" s="168"/>
      <c r="V23" s="169"/>
      <c r="W23" s="164"/>
      <c r="X23" s="168"/>
      <c r="Y23" s="164"/>
    </row>
    <row r="24" spans="12:25" x14ac:dyDescent="0.25">
      <c r="L24" s="166"/>
      <c r="M24" s="167"/>
      <c r="N24" s="169"/>
      <c r="O24" s="168"/>
      <c r="P24" s="168"/>
      <c r="Q24" s="168"/>
      <c r="R24" s="169"/>
      <c r="S24" s="168"/>
      <c r="T24" s="168"/>
      <c r="U24" s="168"/>
      <c r="V24" s="169"/>
      <c r="W24" s="164"/>
      <c r="X24" s="168"/>
      <c r="Y24" s="164"/>
    </row>
    <row r="25" spans="12:25" x14ac:dyDescent="0.25">
      <c r="L25" s="166"/>
      <c r="M25" s="167"/>
      <c r="N25" s="167"/>
      <c r="O25" s="168"/>
      <c r="P25" s="168"/>
      <c r="Q25" s="168"/>
      <c r="R25" s="169"/>
      <c r="S25" s="168"/>
      <c r="T25" s="168"/>
      <c r="U25" s="168"/>
      <c r="V25" s="169"/>
      <c r="W25" s="164"/>
      <c r="X25" s="168"/>
      <c r="Y25" s="164"/>
    </row>
    <row r="26" spans="12:25" x14ac:dyDescent="0.25">
      <c r="L26" s="166"/>
      <c r="M26" s="167"/>
      <c r="N26" s="167"/>
      <c r="O26" s="168"/>
      <c r="P26" s="168"/>
      <c r="Q26" s="168"/>
      <c r="R26" s="169"/>
      <c r="S26" s="168"/>
      <c r="T26" s="168"/>
      <c r="U26" s="168"/>
      <c r="V26" s="169"/>
      <c r="W26" s="164"/>
      <c r="X26" s="168"/>
      <c r="Y26" s="164"/>
    </row>
    <row r="27" spans="12:25" x14ac:dyDescent="0.25">
      <c r="L27" s="166"/>
      <c r="M27" s="167"/>
      <c r="N27" s="167"/>
      <c r="O27" s="168"/>
      <c r="P27" s="168"/>
      <c r="Q27" s="168"/>
      <c r="R27" s="169"/>
      <c r="S27" s="168"/>
      <c r="T27" s="168"/>
      <c r="U27" s="168"/>
      <c r="V27" s="169"/>
      <c r="W27" s="164"/>
      <c r="X27" s="168"/>
      <c r="Y27" s="164"/>
    </row>
    <row r="28" spans="12:25" x14ac:dyDescent="0.25"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</row>
  </sheetData>
  <sortState xmlns:xlrd2="http://schemas.microsoft.com/office/spreadsheetml/2017/richdata2" ref="A2:O16">
    <sortCondition ref="D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C2:C13" numberStoredAsText="1"/>
    <ignoredError sqref="O2:O13" unlocked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"/>
  <sheetViews>
    <sheetView showGridLines="0" topLeftCell="F1" zoomScale="90" zoomScaleNormal="90" workbookViewId="0">
      <selection activeCell="K8" sqref="K8:N8"/>
    </sheetView>
  </sheetViews>
  <sheetFormatPr defaultColWidth="8.85546875" defaultRowHeight="11.25" x14ac:dyDescent="0.25"/>
  <cols>
    <col min="1" max="1" width="21.140625" style="86" customWidth="1"/>
    <col min="2" max="2" width="15.140625" style="84" customWidth="1"/>
    <col min="3" max="3" width="15" style="84" customWidth="1"/>
    <col min="4" max="5" width="10.85546875" style="84" customWidth="1"/>
    <col min="6" max="6" width="48.85546875" style="86" customWidth="1"/>
    <col min="7" max="7" width="26.7109375" style="86" customWidth="1"/>
    <col min="8" max="8" width="12.140625" style="84" customWidth="1"/>
    <col min="9" max="10" width="13.140625" style="84" customWidth="1"/>
    <col min="11" max="14" width="13.5703125" style="84" customWidth="1"/>
    <col min="15" max="15" width="14.7109375" style="84" customWidth="1"/>
    <col min="16" max="221" width="8.85546875" style="84"/>
    <col min="222" max="222" width="20.28515625" style="84" customWidth="1"/>
    <col min="223" max="223" width="12.140625" style="84" bestFit="1" customWidth="1"/>
    <col min="224" max="224" width="10.140625" style="84" bestFit="1" customWidth="1"/>
    <col min="225" max="225" width="16.5703125" style="84" bestFit="1" customWidth="1"/>
    <col min="226" max="226" width="11.28515625" style="84" bestFit="1" customWidth="1"/>
    <col min="227" max="227" width="19.5703125" style="84" customWidth="1"/>
    <col min="228" max="228" width="10.85546875" style="84" bestFit="1" customWidth="1"/>
    <col min="229" max="229" width="46" style="84" customWidth="1"/>
    <col min="230" max="230" width="14" style="84" bestFit="1" customWidth="1"/>
    <col min="231" max="231" width="10.7109375" style="84" bestFit="1" customWidth="1"/>
    <col min="232" max="232" width="10.28515625" style="84" customWidth="1"/>
    <col min="233" max="233" width="10" style="84" bestFit="1" customWidth="1"/>
    <col min="234" max="234" width="21.7109375" style="84" bestFit="1" customWidth="1"/>
    <col min="235" max="235" width="11.28515625" style="84" customWidth="1"/>
    <col min="236" max="236" width="8.28515625" style="84" bestFit="1" customWidth="1"/>
    <col min="237" max="237" width="9" style="84" customWidth="1"/>
    <col min="238" max="477" width="8.85546875" style="84"/>
    <col min="478" max="478" width="20.28515625" style="84" customWidth="1"/>
    <col min="479" max="479" width="12.140625" style="84" bestFit="1" customWidth="1"/>
    <col min="480" max="480" width="10.140625" style="84" bestFit="1" customWidth="1"/>
    <col min="481" max="481" width="16.5703125" style="84" bestFit="1" customWidth="1"/>
    <col min="482" max="482" width="11.28515625" style="84" bestFit="1" customWidth="1"/>
    <col min="483" max="483" width="19.5703125" style="84" customWidth="1"/>
    <col min="484" max="484" width="10.85546875" style="84" bestFit="1" customWidth="1"/>
    <col min="485" max="485" width="46" style="84" customWidth="1"/>
    <col min="486" max="486" width="14" style="84" bestFit="1" customWidth="1"/>
    <col min="487" max="487" width="10.7109375" style="84" bestFit="1" customWidth="1"/>
    <col min="488" max="488" width="10.28515625" style="84" customWidth="1"/>
    <col min="489" max="489" width="10" style="84" bestFit="1" customWidth="1"/>
    <col min="490" max="490" width="21.7109375" style="84" bestFit="1" customWidth="1"/>
    <col min="491" max="491" width="11.28515625" style="84" customWidth="1"/>
    <col min="492" max="492" width="8.28515625" style="84" bestFit="1" customWidth="1"/>
    <col min="493" max="493" width="9" style="84" customWidth="1"/>
    <col min="494" max="733" width="8.85546875" style="84"/>
    <col min="734" max="734" width="20.28515625" style="84" customWidth="1"/>
    <col min="735" max="735" width="12.140625" style="84" bestFit="1" customWidth="1"/>
    <col min="736" max="736" width="10.140625" style="84" bestFit="1" customWidth="1"/>
    <col min="737" max="737" width="16.5703125" style="84" bestFit="1" customWidth="1"/>
    <col min="738" max="738" width="11.28515625" style="84" bestFit="1" customWidth="1"/>
    <col min="739" max="739" width="19.5703125" style="84" customWidth="1"/>
    <col min="740" max="740" width="10.85546875" style="84" bestFit="1" customWidth="1"/>
    <col min="741" max="741" width="46" style="84" customWidth="1"/>
    <col min="742" max="742" width="14" style="84" bestFit="1" customWidth="1"/>
    <col min="743" max="743" width="10.7109375" style="84" bestFit="1" customWidth="1"/>
    <col min="744" max="744" width="10.28515625" style="84" customWidth="1"/>
    <col min="745" max="745" width="10" style="84" bestFit="1" customWidth="1"/>
    <col min="746" max="746" width="21.7109375" style="84" bestFit="1" customWidth="1"/>
    <col min="747" max="747" width="11.28515625" style="84" customWidth="1"/>
    <col min="748" max="748" width="8.28515625" style="84" bestFit="1" customWidth="1"/>
    <col min="749" max="749" width="9" style="84" customWidth="1"/>
    <col min="750" max="989" width="8.85546875" style="84"/>
    <col min="990" max="990" width="20.28515625" style="84" customWidth="1"/>
    <col min="991" max="991" width="12.140625" style="84" bestFit="1" customWidth="1"/>
    <col min="992" max="992" width="10.140625" style="84" bestFit="1" customWidth="1"/>
    <col min="993" max="993" width="16.5703125" style="84" bestFit="1" customWidth="1"/>
    <col min="994" max="994" width="11.28515625" style="84" bestFit="1" customWidth="1"/>
    <col min="995" max="995" width="19.5703125" style="84" customWidth="1"/>
    <col min="996" max="996" width="10.85546875" style="84" bestFit="1" customWidth="1"/>
    <col min="997" max="997" width="46" style="84" customWidth="1"/>
    <col min="998" max="998" width="14" style="84" bestFit="1" customWidth="1"/>
    <col min="999" max="999" width="10.7109375" style="84" bestFit="1" customWidth="1"/>
    <col min="1000" max="1000" width="10.28515625" style="84" customWidth="1"/>
    <col min="1001" max="1001" width="10" style="84" bestFit="1" customWidth="1"/>
    <col min="1002" max="1002" width="21.7109375" style="84" bestFit="1" customWidth="1"/>
    <col min="1003" max="1003" width="11.28515625" style="84" customWidth="1"/>
    <col min="1004" max="1004" width="8.28515625" style="84" bestFit="1" customWidth="1"/>
    <col min="1005" max="1005" width="9" style="84" customWidth="1"/>
    <col min="1006" max="1245" width="8.85546875" style="84"/>
    <col min="1246" max="1246" width="20.28515625" style="84" customWidth="1"/>
    <col min="1247" max="1247" width="12.140625" style="84" bestFit="1" customWidth="1"/>
    <col min="1248" max="1248" width="10.140625" style="84" bestFit="1" customWidth="1"/>
    <col min="1249" max="1249" width="16.5703125" style="84" bestFit="1" customWidth="1"/>
    <col min="1250" max="1250" width="11.28515625" style="84" bestFit="1" customWidth="1"/>
    <col min="1251" max="1251" width="19.5703125" style="84" customWidth="1"/>
    <col min="1252" max="1252" width="10.85546875" style="84" bestFit="1" customWidth="1"/>
    <col min="1253" max="1253" width="46" style="84" customWidth="1"/>
    <col min="1254" max="1254" width="14" style="84" bestFit="1" customWidth="1"/>
    <col min="1255" max="1255" width="10.7109375" style="84" bestFit="1" customWidth="1"/>
    <col min="1256" max="1256" width="10.28515625" style="84" customWidth="1"/>
    <col min="1257" max="1257" width="10" style="84" bestFit="1" customWidth="1"/>
    <col min="1258" max="1258" width="21.7109375" style="84" bestFit="1" customWidth="1"/>
    <col min="1259" max="1259" width="11.28515625" style="84" customWidth="1"/>
    <col min="1260" max="1260" width="8.28515625" style="84" bestFit="1" customWidth="1"/>
    <col min="1261" max="1261" width="9" style="84" customWidth="1"/>
    <col min="1262" max="1501" width="8.85546875" style="84"/>
    <col min="1502" max="1502" width="20.28515625" style="84" customWidth="1"/>
    <col min="1503" max="1503" width="12.140625" style="84" bestFit="1" customWidth="1"/>
    <col min="1504" max="1504" width="10.140625" style="84" bestFit="1" customWidth="1"/>
    <col min="1505" max="1505" width="16.5703125" style="84" bestFit="1" customWidth="1"/>
    <col min="1506" max="1506" width="11.28515625" style="84" bestFit="1" customWidth="1"/>
    <col min="1507" max="1507" width="19.5703125" style="84" customWidth="1"/>
    <col min="1508" max="1508" width="10.85546875" style="84" bestFit="1" customWidth="1"/>
    <col min="1509" max="1509" width="46" style="84" customWidth="1"/>
    <col min="1510" max="1510" width="14" style="84" bestFit="1" customWidth="1"/>
    <col min="1511" max="1511" width="10.7109375" style="84" bestFit="1" customWidth="1"/>
    <col min="1512" max="1512" width="10.28515625" style="84" customWidth="1"/>
    <col min="1513" max="1513" width="10" style="84" bestFit="1" customWidth="1"/>
    <col min="1514" max="1514" width="21.7109375" style="84" bestFit="1" customWidth="1"/>
    <col min="1515" max="1515" width="11.28515625" style="84" customWidth="1"/>
    <col min="1516" max="1516" width="8.28515625" style="84" bestFit="1" customWidth="1"/>
    <col min="1517" max="1517" width="9" style="84" customWidth="1"/>
    <col min="1518" max="1757" width="8.85546875" style="84"/>
    <col min="1758" max="1758" width="20.28515625" style="84" customWidth="1"/>
    <col min="1759" max="1759" width="12.140625" style="84" bestFit="1" customWidth="1"/>
    <col min="1760" max="1760" width="10.140625" style="84" bestFit="1" customWidth="1"/>
    <col min="1761" max="1761" width="16.5703125" style="84" bestFit="1" customWidth="1"/>
    <col min="1762" max="1762" width="11.28515625" style="84" bestFit="1" customWidth="1"/>
    <col min="1763" max="1763" width="19.5703125" style="84" customWidth="1"/>
    <col min="1764" max="1764" width="10.85546875" style="84" bestFit="1" customWidth="1"/>
    <col min="1765" max="1765" width="46" style="84" customWidth="1"/>
    <col min="1766" max="1766" width="14" style="84" bestFit="1" customWidth="1"/>
    <col min="1767" max="1767" width="10.7109375" style="84" bestFit="1" customWidth="1"/>
    <col min="1768" max="1768" width="10.28515625" style="84" customWidth="1"/>
    <col min="1769" max="1769" width="10" style="84" bestFit="1" customWidth="1"/>
    <col min="1770" max="1770" width="21.7109375" style="84" bestFit="1" customWidth="1"/>
    <col min="1771" max="1771" width="11.28515625" style="84" customWidth="1"/>
    <col min="1772" max="1772" width="8.28515625" style="84" bestFit="1" customWidth="1"/>
    <col min="1773" max="1773" width="9" style="84" customWidth="1"/>
    <col min="1774" max="2013" width="8.85546875" style="84"/>
    <col min="2014" max="2014" width="20.28515625" style="84" customWidth="1"/>
    <col min="2015" max="2015" width="12.140625" style="84" bestFit="1" customWidth="1"/>
    <col min="2016" max="2016" width="10.140625" style="84" bestFit="1" customWidth="1"/>
    <col min="2017" max="2017" width="16.5703125" style="84" bestFit="1" customWidth="1"/>
    <col min="2018" max="2018" width="11.28515625" style="84" bestFit="1" customWidth="1"/>
    <col min="2019" max="2019" width="19.5703125" style="84" customWidth="1"/>
    <col min="2020" max="2020" width="10.85546875" style="84" bestFit="1" customWidth="1"/>
    <col min="2021" max="2021" width="46" style="84" customWidth="1"/>
    <col min="2022" max="2022" width="14" style="84" bestFit="1" customWidth="1"/>
    <col min="2023" max="2023" width="10.7109375" style="84" bestFit="1" customWidth="1"/>
    <col min="2024" max="2024" width="10.28515625" style="84" customWidth="1"/>
    <col min="2025" max="2025" width="10" style="84" bestFit="1" customWidth="1"/>
    <col min="2026" max="2026" width="21.7109375" style="84" bestFit="1" customWidth="1"/>
    <col min="2027" max="2027" width="11.28515625" style="84" customWidth="1"/>
    <col min="2028" max="2028" width="8.28515625" style="84" bestFit="1" customWidth="1"/>
    <col min="2029" max="2029" width="9" style="84" customWidth="1"/>
    <col min="2030" max="2269" width="8.85546875" style="84"/>
    <col min="2270" max="2270" width="20.28515625" style="84" customWidth="1"/>
    <col min="2271" max="2271" width="12.140625" style="84" bestFit="1" customWidth="1"/>
    <col min="2272" max="2272" width="10.140625" style="84" bestFit="1" customWidth="1"/>
    <col min="2273" max="2273" width="16.5703125" style="84" bestFit="1" customWidth="1"/>
    <col min="2274" max="2274" width="11.28515625" style="84" bestFit="1" customWidth="1"/>
    <col min="2275" max="2275" width="19.5703125" style="84" customWidth="1"/>
    <col min="2276" max="2276" width="10.85546875" style="84" bestFit="1" customWidth="1"/>
    <col min="2277" max="2277" width="46" style="84" customWidth="1"/>
    <col min="2278" max="2278" width="14" style="84" bestFit="1" customWidth="1"/>
    <col min="2279" max="2279" width="10.7109375" style="84" bestFit="1" customWidth="1"/>
    <col min="2280" max="2280" width="10.28515625" style="84" customWidth="1"/>
    <col min="2281" max="2281" width="10" style="84" bestFit="1" customWidth="1"/>
    <col min="2282" max="2282" width="21.7109375" style="84" bestFit="1" customWidth="1"/>
    <col min="2283" max="2283" width="11.28515625" style="84" customWidth="1"/>
    <col min="2284" max="2284" width="8.28515625" style="84" bestFit="1" customWidth="1"/>
    <col min="2285" max="2285" width="9" style="84" customWidth="1"/>
    <col min="2286" max="2525" width="8.85546875" style="84"/>
    <col min="2526" max="2526" width="20.28515625" style="84" customWidth="1"/>
    <col min="2527" max="2527" width="12.140625" style="84" bestFit="1" customWidth="1"/>
    <col min="2528" max="2528" width="10.140625" style="84" bestFit="1" customWidth="1"/>
    <col min="2529" max="2529" width="16.5703125" style="84" bestFit="1" customWidth="1"/>
    <col min="2530" max="2530" width="11.28515625" style="84" bestFit="1" customWidth="1"/>
    <col min="2531" max="2531" width="19.5703125" style="84" customWidth="1"/>
    <col min="2532" max="2532" width="10.85546875" style="84" bestFit="1" customWidth="1"/>
    <col min="2533" max="2533" width="46" style="84" customWidth="1"/>
    <col min="2534" max="2534" width="14" style="84" bestFit="1" customWidth="1"/>
    <col min="2535" max="2535" width="10.7109375" style="84" bestFit="1" customWidth="1"/>
    <col min="2536" max="2536" width="10.28515625" style="84" customWidth="1"/>
    <col min="2537" max="2537" width="10" style="84" bestFit="1" customWidth="1"/>
    <col min="2538" max="2538" width="21.7109375" style="84" bestFit="1" customWidth="1"/>
    <col min="2539" max="2539" width="11.28515625" style="84" customWidth="1"/>
    <col min="2540" max="2540" width="8.28515625" style="84" bestFit="1" customWidth="1"/>
    <col min="2541" max="2541" width="9" style="84" customWidth="1"/>
    <col min="2542" max="2781" width="8.85546875" style="84"/>
    <col min="2782" max="2782" width="20.28515625" style="84" customWidth="1"/>
    <col min="2783" max="2783" width="12.140625" style="84" bestFit="1" customWidth="1"/>
    <col min="2784" max="2784" width="10.140625" style="84" bestFit="1" customWidth="1"/>
    <col min="2785" max="2785" width="16.5703125" style="84" bestFit="1" customWidth="1"/>
    <col min="2786" max="2786" width="11.28515625" style="84" bestFit="1" customWidth="1"/>
    <col min="2787" max="2787" width="19.5703125" style="84" customWidth="1"/>
    <col min="2788" max="2788" width="10.85546875" style="84" bestFit="1" customWidth="1"/>
    <col min="2789" max="2789" width="46" style="84" customWidth="1"/>
    <col min="2790" max="2790" width="14" style="84" bestFit="1" customWidth="1"/>
    <col min="2791" max="2791" width="10.7109375" style="84" bestFit="1" customWidth="1"/>
    <col min="2792" max="2792" width="10.28515625" style="84" customWidth="1"/>
    <col min="2793" max="2793" width="10" style="84" bestFit="1" customWidth="1"/>
    <col min="2794" max="2794" width="21.7109375" style="84" bestFit="1" customWidth="1"/>
    <col min="2795" max="2795" width="11.28515625" style="84" customWidth="1"/>
    <col min="2796" max="2796" width="8.28515625" style="84" bestFit="1" customWidth="1"/>
    <col min="2797" max="2797" width="9" style="84" customWidth="1"/>
    <col min="2798" max="3037" width="8.85546875" style="84"/>
    <col min="3038" max="3038" width="20.28515625" style="84" customWidth="1"/>
    <col min="3039" max="3039" width="12.140625" style="84" bestFit="1" customWidth="1"/>
    <col min="3040" max="3040" width="10.140625" style="84" bestFit="1" customWidth="1"/>
    <col min="3041" max="3041" width="16.5703125" style="84" bestFit="1" customWidth="1"/>
    <col min="3042" max="3042" width="11.28515625" style="84" bestFit="1" customWidth="1"/>
    <col min="3043" max="3043" width="19.5703125" style="84" customWidth="1"/>
    <col min="3044" max="3044" width="10.85546875" style="84" bestFit="1" customWidth="1"/>
    <col min="3045" max="3045" width="46" style="84" customWidth="1"/>
    <col min="3046" max="3046" width="14" style="84" bestFit="1" customWidth="1"/>
    <col min="3047" max="3047" width="10.7109375" style="84" bestFit="1" customWidth="1"/>
    <col min="3048" max="3048" width="10.28515625" style="84" customWidth="1"/>
    <col min="3049" max="3049" width="10" style="84" bestFit="1" customWidth="1"/>
    <col min="3050" max="3050" width="21.7109375" style="84" bestFit="1" customWidth="1"/>
    <col min="3051" max="3051" width="11.28515625" style="84" customWidth="1"/>
    <col min="3052" max="3052" width="8.28515625" style="84" bestFit="1" customWidth="1"/>
    <col min="3053" max="3053" width="9" style="84" customWidth="1"/>
    <col min="3054" max="3293" width="8.85546875" style="84"/>
    <col min="3294" max="3294" width="20.28515625" style="84" customWidth="1"/>
    <col min="3295" max="3295" width="12.140625" style="84" bestFit="1" customWidth="1"/>
    <col min="3296" max="3296" width="10.140625" style="84" bestFit="1" customWidth="1"/>
    <col min="3297" max="3297" width="16.5703125" style="84" bestFit="1" customWidth="1"/>
    <col min="3298" max="3298" width="11.28515625" style="84" bestFit="1" customWidth="1"/>
    <col min="3299" max="3299" width="19.5703125" style="84" customWidth="1"/>
    <col min="3300" max="3300" width="10.85546875" style="84" bestFit="1" customWidth="1"/>
    <col min="3301" max="3301" width="46" style="84" customWidth="1"/>
    <col min="3302" max="3302" width="14" style="84" bestFit="1" customWidth="1"/>
    <col min="3303" max="3303" width="10.7109375" style="84" bestFit="1" customWidth="1"/>
    <col min="3304" max="3304" width="10.28515625" style="84" customWidth="1"/>
    <col min="3305" max="3305" width="10" style="84" bestFit="1" customWidth="1"/>
    <col min="3306" max="3306" width="21.7109375" style="84" bestFit="1" customWidth="1"/>
    <col min="3307" max="3307" width="11.28515625" style="84" customWidth="1"/>
    <col min="3308" max="3308" width="8.28515625" style="84" bestFit="1" customWidth="1"/>
    <col min="3309" max="3309" width="9" style="84" customWidth="1"/>
    <col min="3310" max="3549" width="8.85546875" style="84"/>
    <col min="3550" max="3550" width="20.28515625" style="84" customWidth="1"/>
    <col min="3551" max="3551" width="12.140625" style="84" bestFit="1" customWidth="1"/>
    <col min="3552" max="3552" width="10.140625" style="84" bestFit="1" customWidth="1"/>
    <col min="3553" max="3553" width="16.5703125" style="84" bestFit="1" customWidth="1"/>
    <col min="3554" max="3554" width="11.28515625" style="84" bestFit="1" customWidth="1"/>
    <col min="3555" max="3555" width="19.5703125" style="84" customWidth="1"/>
    <col min="3556" max="3556" width="10.85546875" style="84" bestFit="1" customWidth="1"/>
    <col min="3557" max="3557" width="46" style="84" customWidth="1"/>
    <col min="3558" max="3558" width="14" style="84" bestFit="1" customWidth="1"/>
    <col min="3559" max="3559" width="10.7109375" style="84" bestFit="1" customWidth="1"/>
    <col min="3560" max="3560" width="10.28515625" style="84" customWidth="1"/>
    <col min="3561" max="3561" width="10" style="84" bestFit="1" customWidth="1"/>
    <col min="3562" max="3562" width="21.7109375" style="84" bestFit="1" customWidth="1"/>
    <col min="3563" max="3563" width="11.28515625" style="84" customWidth="1"/>
    <col min="3564" max="3564" width="8.28515625" style="84" bestFit="1" customWidth="1"/>
    <col min="3565" max="3565" width="9" style="84" customWidth="1"/>
    <col min="3566" max="3805" width="8.85546875" style="84"/>
    <col min="3806" max="3806" width="20.28515625" style="84" customWidth="1"/>
    <col min="3807" max="3807" width="12.140625" style="84" bestFit="1" customWidth="1"/>
    <col min="3808" max="3808" width="10.140625" style="84" bestFit="1" customWidth="1"/>
    <col min="3809" max="3809" width="16.5703125" style="84" bestFit="1" customWidth="1"/>
    <col min="3810" max="3810" width="11.28515625" style="84" bestFit="1" customWidth="1"/>
    <col min="3811" max="3811" width="19.5703125" style="84" customWidth="1"/>
    <col min="3812" max="3812" width="10.85546875" style="84" bestFit="1" customWidth="1"/>
    <col min="3813" max="3813" width="46" style="84" customWidth="1"/>
    <col min="3814" max="3814" width="14" style="84" bestFit="1" customWidth="1"/>
    <col min="3815" max="3815" width="10.7109375" style="84" bestFit="1" customWidth="1"/>
    <col min="3816" max="3816" width="10.28515625" style="84" customWidth="1"/>
    <col min="3817" max="3817" width="10" style="84" bestFit="1" customWidth="1"/>
    <col min="3818" max="3818" width="21.7109375" style="84" bestFit="1" customWidth="1"/>
    <col min="3819" max="3819" width="11.28515625" style="84" customWidth="1"/>
    <col min="3820" max="3820" width="8.28515625" style="84" bestFit="1" customWidth="1"/>
    <col min="3821" max="3821" width="9" style="84" customWidth="1"/>
    <col min="3822" max="4061" width="8.85546875" style="84"/>
    <col min="4062" max="4062" width="20.28515625" style="84" customWidth="1"/>
    <col min="4063" max="4063" width="12.140625" style="84" bestFit="1" customWidth="1"/>
    <col min="4064" max="4064" width="10.140625" style="84" bestFit="1" customWidth="1"/>
    <col min="4065" max="4065" width="16.5703125" style="84" bestFit="1" customWidth="1"/>
    <col min="4066" max="4066" width="11.28515625" style="84" bestFit="1" customWidth="1"/>
    <col min="4067" max="4067" width="19.5703125" style="84" customWidth="1"/>
    <col min="4068" max="4068" width="10.85546875" style="84" bestFit="1" customWidth="1"/>
    <col min="4069" max="4069" width="46" style="84" customWidth="1"/>
    <col min="4070" max="4070" width="14" style="84" bestFit="1" customWidth="1"/>
    <col min="4071" max="4071" width="10.7109375" style="84" bestFit="1" customWidth="1"/>
    <col min="4072" max="4072" width="10.28515625" style="84" customWidth="1"/>
    <col min="4073" max="4073" width="10" style="84" bestFit="1" customWidth="1"/>
    <col min="4074" max="4074" width="21.7109375" style="84" bestFit="1" customWidth="1"/>
    <col min="4075" max="4075" width="11.28515625" style="84" customWidth="1"/>
    <col min="4076" max="4076" width="8.28515625" style="84" bestFit="1" customWidth="1"/>
    <col min="4077" max="4077" width="9" style="84" customWidth="1"/>
    <col min="4078" max="4317" width="8.85546875" style="84"/>
    <col min="4318" max="4318" width="20.28515625" style="84" customWidth="1"/>
    <col min="4319" max="4319" width="12.140625" style="84" bestFit="1" customWidth="1"/>
    <col min="4320" max="4320" width="10.140625" style="84" bestFit="1" customWidth="1"/>
    <col min="4321" max="4321" width="16.5703125" style="84" bestFit="1" customWidth="1"/>
    <col min="4322" max="4322" width="11.28515625" style="84" bestFit="1" customWidth="1"/>
    <col min="4323" max="4323" width="19.5703125" style="84" customWidth="1"/>
    <col min="4324" max="4324" width="10.85546875" style="84" bestFit="1" customWidth="1"/>
    <col min="4325" max="4325" width="46" style="84" customWidth="1"/>
    <col min="4326" max="4326" width="14" style="84" bestFit="1" customWidth="1"/>
    <col min="4327" max="4327" width="10.7109375" style="84" bestFit="1" customWidth="1"/>
    <col min="4328" max="4328" width="10.28515625" style="84" customWidth="1"/>
    <col min="4329" max="4329" width="10" style="84" bestFit="1" customWidth="1"/>
    <col min="4330" max="4330" width="21.7109375" style="84" bestFit="1" customWidth="1"/>
    <col min="4331" max="4331" width="11.28515625" style="84" customWidth="1"/>
    <col min="4332" max="4332" width="8.28515625" style="84" bestFit="1" customWidth="1"/>
    <col min="4333" max="4333" width="9" style="84" customWidth="1"/>
    <col min="4334" max="4573" width="8.85546875" style="84"/>
    <col min="4574" max="4574" width="20.28515625" style="84" customWidth="1"/>
    <col min="4575" max="4575" width="12.140625" style="84" bestFit="1" customWidth="1"/>
    <col min="4576" max="4576" width="10.140625" style="84" bestFit="1" customWidth="1"/>
    <col min="4577" max="4577" width="16.5703125" style="84" bestFit="1" customWidth="1"/>
    <col min="4578" max="4578" width="11.28515625" style="84" bestFit="1" customWidth="1"/>
    <col min="4579" max="4579" width="19.5703125" style="84" customWidth="1"/>
    <col min="4580" max="4580" width="10.85546875" style="84" bestFit="1" customWidth="1"/>
    <col min="4581" max="4581" width="46" style="84" customWidth="1"/>
    <col min="4582" max="4582" width="14" style="84" bestFit="1" customWidth="1"/>
    <col min="4583" max="4583" width="10.7109375" style="84" bestFit="1" customWidth="1"/>
    <col min="4584" max="4584" width="10.28515625" style="84" customWidth="1"/>
    <col min="4585" max="4585" width="10" style="84" bestFit="1" customWidth="1"/>
    <col min="4586" max="4586" width="21.7109375" style="84" bestFit="1" customWidth="1"/>
    <col min="4587" max="4587" width="11.28515625" style="84" customWidth="1"/>
    <col min="4588" max="4588" width="8.28515625" style="84" bestFit="1" customWidth="1"/>
    <col min="4589" max="4589" width="9" style="84" customWidth="1"/>
    <col min="4590" max="4829" width="8.85546875" style="84"/>
    <col min="4830" max="4830" width="20.28515625" style="84" customWidth="1"/>
    <col min="4831" max="4831" width="12.140625" style="84" bestFit="1" customWidth="1"/>
    <col min="4832" max="4832" width="10.140625" style="84" bestFit="1" customWidth="1"/>
    <col min="4833" max="4833" width="16.5703125" style="84" bestFit="1" customWidth="1"/>
    <col min="4834" max="4834" width="11.28515625" style="84" bestFit="1" customWidth="1"/>
    <col min="4835" max="4835" width="19.5703125" style="84" customWidth="1"/>
    <col min="4836" max="4836" width="10.85546875" style="84" bestFit="1" customWidth="1"/>
    <col min="4837" max="4837" width="46" style="84" customWidth="1"/>
    <col min="4838" max="4838" width="14" style="84" bestFit="1" customWidth="1"/>
    <col min="4839" max="4839" width="10.7109375" style="84" bestFit="1" customWidth="1"/>
    <col min="4840" max="4840" width="10.28515625" style="84" customWidth="1"/>
    <col min="4841" max="4841" width="10" style="84" bestFit="1" customWidth="1"/>
    <col min="4842" max="4842" width="21.7109375" style="84" bestFit="1" customWidth="1"/>
    <col min="4843" max="4843" width="11.28515625" style="84" customWidth="1"/>
    <col min="4844" max="4844" width="8.28515625" style="84" bestFit="1" customWidth="1"/>
    <col min="4845" max="4845" width="9" style="84" customWidth="1"/>
    <col min="4846" max="5085" width="8.85546875" style="84"/>
    <col min="5086" max="5086" width="20.28515625" style="84" customWidth="1"/>
    <col min="5087" max="5087" width="12.140625" style="84" bestFit="1" customWidth="1"/>
    <col min="5088" max="5088" width="10.140625" style="84" bestFit="1" customWidth="1"/>
    <col min="5089" max="5089" width="16.5703125" style="84" bestFit="1" customWidth="1"/>
    <col min="5090" max="5090" width="11.28515625" style="84" bestFit="1" customWidth="1"/>
    <col min="5091" max="5091" width="19.5703125" style="84" customWidth="1"/>
    <col min="5092" max="5092" width="10.85546875" style="84" bestFit="1" customWidth="1"/>
    <col min="5093" max="5093" width="46" style="84" customWidth="1"/>
    <col min="5094" max="5094" width="14" style="84" bestFit="1" customWidth="1"/>
    <col min="5095" max="5095" width="10.7109375" style="84" bestFit="1" customWidth="1"/>
    <col min="5096" max="5096" width="10.28515625" style="84" customWidth="1"/>
    <col min="5097" max="5097" width="10" style="84" bestFit="1" customWidth="1"/>
    <col min="5098" max="5098" width="21.7109375" style="84" bestFit="1" customWidth="1"/>
    <col min="5099" max="5099" width="11.28515625" style="84" customWidth="1"/>
    <col min="5100" max="5100" width="8.28515625" style="84" bestFit="1" customWidth="1"/>
    <col min="5101" max="5101" width="9" style="84" customWidth="1"/>
    <col min="5102" max="5341" width="8.85546875" style="84"/>
    <col min="5342" max="5342" width="20.28515625" style="84" customWidth="1"/>
    <col min="5343" max="5343" width="12.140625" style="84" bestFit="1" customWidth="1"/>
    <col min="5344" max="5344" width="10.140625" style="84" bestFit="1" customWidth="1"/>
    <col min="5345" max="5345" width="16.5703125" style="84" bestFit="1" customWidth="1"/>
    <col min="5346" max="5346" width="11.28515625" style="84" bestFit="1" customWidth="1"/>
    <col min="5347" max="5347" width="19.5703125" style="84" customWidth="1"/>
    <col min="5348" max="5348" width="10.85546875" style="84" bestFit="1" customWidth="1"/>
    <col min="5349" max="5349" width="46" style="84" customWidth="1"/>
    <col min="5350" max="5350" width="14" style="84" bestFit="1" customWidth="1"/>
    <col min="5351" max="5351" width="10.7109375" style="84" bestFit="1" customWidth="1"/>
    <col min="5352" max="5352" width="10.28515625" style="84" customWidth="1"/>
    <col min="5353" max="5353" width="10" style="84" bestFit="1" customWidth="1"/>
    <col min="5354" max="5354" width="21.7109375" style="84" bestFit="1" customWidth="1"/>
    <col min="5355" max="5355" width="11.28515625" style="84" customWidth="1"/>
    <col min="5356" max="5356" width="8.28515625" style="84" bestFit="1" customWidth="1"/>
    <col min="5357" max="5357" width="9" style="84" customWidth="1"/>
    <col min="5358" max="5597" width="8.85546875" style="84"/>
    <col min="5598" max="5598" width="20.28515625" style="84" customWidth="1"/>
    <col min="5599" max="5599" width="12.140625" style="84" bestFit="1" customWidth="1"/>
    <col min="5600" max="5600" width="10.140625" style="84" bestFit="1" customWidth="1"/>
    <col min="5601" max="5601" width="16.5703125" style="84" bestFit="1" customWidth="1"/>
    <col min="5602" max="5602" width="11.28515625" style="84" bestFit="1" customWidth="1"/>
    <col min="5603" max="5603" width="19.5703125" style="84" customWidth="1"/>
    <col min="5604" max="5604" width="10.85546875" style="84" bestFit="1" customWidth="1"/>
    <col min="5605" max="5605" width="46" style="84" customWidth="1"/>
    <col min="5606" max="5606" width="14" style="84" bestFit="1" customWidth="1"/>
    <col min="5607" max="5607" width="10.7109375" style="84" bestFit="1" customWidth="1"/>
    <col min="5608" max="5608" width="10.28515625" style="84" customWidth="1"/>
    <col min="5609" max="5609" width="10" style="84" bestFit="1" customWidth="1"/>
    <col min="5610" max="5610" width="21.7109375" style="84" bestFit="1" customWidth="1"/>
    <col min="5611" max="5611" width="11.28515625" style="84" customWidth="1"/>
    <col min="5612" max="5612" width="8.28515625" style="84" bestFit="1" customWidth="1"/>
    <col min="5613" max="5613" width="9" style="84" customWidth="1"/>
    <col min="5614" max="5853" width="8.85546875" style="84"/>
    <col min="5854" max="5854" width="20.28515625" style="84" customWidth="1"/>
    <col min="5855" max="5855" width="12.140625" style="84" bestFit="1" customWidth="1"/>
    <col min="5856" max="5856" width="10.140625" style="84" bestFit="1" customWidth="1"/>
    <col min="5857" max="5857" width="16.5703125" style="84" bestFit="1" customWidth="1"/>
    <col min="5858" max="5858" width="11.28515625" style="84" bestFit="1" customWidth="1"/>
    <col min="5859" max="5859" width="19.5703125" style="84" customWidth="1"/>
    <col min="5860" max="5860" width="10.85546875" style="84" bestFit="1" customWidth="1"/>
    <col min="5861" max="5861" width="46" style="84" customWidth="1"/>
    <col min="5862" max="5862" width="14" style="84" bestFit="1" customWidth="1"/>
    <col min="5863" max="5863" width="10.7109375" style="84" bestFit="1" customWidth="1"/>
    <col min="5864" max="5864" width="10.28515625" style="84" customWidth="1"/>
    <col min="5865" max="5865" width="10" style="84" bestFit="1" customWidth="1"/>
    <col min="5866" max="5866" width="21.7109375" style="84" bestFit="1" customWidth="1"/>
    <col min="5867" max="5867" width="11.28515625" style="84" customWidth="1"/>
    <col min="5868" max="5868" width="8.28515625" style="84" bestFit="1" customWidth="1"/>
    <col min="5869" max="5869" width="9" style="84" customWidth="1"/>
    <col min="5870" max="6109" width="8.85546875" style="84"/>
    <col min="6110" max="6110" width="20.28515625" style="84" customWidth="1"/>
    <col min="6111" max="6111" width="12.140625" style="84" bestFit="1" customWidth="1"/>
    <col min="6112" max="6112" width="10.140625" style="84" bestFit="1" customWidth="1"/>
    <col min="6113" max="6113" width="16.5703125" style="84" bestFit="1" customWidth="1"/>
    <col min="6114" max="6114" width="11.28515625" style="84" bestFit="1" customWidth="1"/>
    <col min="6115" max="6115" width="19.5703125" style="84" customWidth="1"/>
    <col min="6116" max="6116" width="10.85546875" style="84" bestFit="1" customWidth="1"/>
    <col min="6117" max="6117" width="46" style="84" customWidth="1"/>
    <col min="6118" max="6118" width="14" style="84" bestFit="1" customWidth="1"/>
    <col min="6119" max="6119" width="10.7109375" style="84" bestFit="1" customWidth="1"/>
    <col min="6120" max="6120" width="10.28515625" style="84" customWidth="1"/>
    <col min="6121" max="6121" width="10" style="84" bestFit="1" customWidth="1"/>
    <col min="6122" max="6122" width="21.7109375" style="84" bestFit="1" customWidth="1"/>
    <col min="6123" max="6123" width="11.28515625" style="84" customWidth="1"/>
    <col min="6124" max="6124" width="8.28515625" style="84" bestFit="1" customWidth="1"/>
    <col min="6125" max="6125" width="9" style="84" customWidth="1"/>
    <col min="6126" max="6365" width="8.85546875" style="84"/>
    <col min="6366" max="6366" width="20.28515625" style="84" customWidth="1"/>
    <col min="6367" max="6367" width="12.140625" style="84" bestFit="1" customWidth="1"/>
    <col min="6368" max="6368" width="10.140625" style="84" bestFit="1" customWidth="1"/>
    <col min="6369" max="6369" width="16.5703125" style="84" bestFit="1" customWidth="1"/>
    <col min="6370" max="6370" width="11.28515625" style="84" bestFit="1" customWidth="1"/>
    <col min="6371" max="6371" width="19.5703125" style="84" customWidth="1"/>
    <col min="6372" max="6372" width="10.85546875" style="84" bestFit="1" customWidth="1"/>
    <col min="6373" max="6373" width="46" style="84" customWidth="1"/>
    <col min="6374" max="6374" width="14" style="84" bestFit="1" customWidth="1"/>
    <col min="6375" max="6375" width="10.7109375" style="84" bestFit="1" customWidth="1"/>
    <col min="6376" max="6376" width="10.28515625" style="84" customWidth="1"/>
    <col min="6377" max="6377" width="10" style="84" bestFit="1" customWidth="1"/>
    <col min="6378" max="6378" width="21.7109375" style="84" bestFit="1" customWidth="1"/>
    <col min="6379" max="6379" width="11.28515625" style="84" customWidth="1"/>
    <col min="6380" max="6380" width="8.28515625" style="84" bestFit="1" customWidth="1"/>
    <col min="6381" max="6381" width="9" style="84" customWidth="1"/>
    <col min="6382" max="6621" width="8.85546875" style="84"/>
    <col min="6622" max="6622" width="20.28515625" style="84" customWidth="1"/>
    <col min="6623" max="6623" width="12.140625" style="84" bestFit="1" customWidth="1"/>
    <col min="6624" max="6624" width="10.140625" style="84" bestFit="1" customWidth="1"/>
    <col min="6625" max="6625" width="16.5703125" style="84" bestFit="1" customWidth="1"/>
    <col min="6626" max="6626" width="11.28515625" style="84" bestFit="1" customWidth="1"/>
    <col min="6627" max="6627" width="19.5703125" style="84" customWidth="1"/>
    <col min="6628" max="6628" width="10.85546875" style="84" bestFit="1" customWidth="1"/>
    <col min="6629" max="6629" width="46" style="84" customWidth="1"/>
    <col min="6630" max="6630" width="14" style="84" bestFit="1" customWidth="1"/>
    <col min="6631" max="6631" width="10.7109375" style="84" bestFit="1" customWidth="1"/>
    <col min="6632" max="6632" width="10.28515625" style="84" customWidth="1"/>
    <col min="6633" max="6633" width="10" style="84" bestFit="1" customWidth="1"/>
    <col min="6634" max="6634" width="21.7109375" style="84" bestFit="1" customWidth="1"/>
    <col min="6635" max="6635" width="11.28515625" style="84" customWidth="1"/>
    <col min="6636" max="6636" width="8.28515625" style="84" bestFit="1" customWidth="1"/>
    <col min="6637" max="6637" width="9" style="84" customWidth="1"/>
    <col min="6638" max="6877" width="8.85546875" style="84"/>
    <col min="6878" max="6878" width="20.28515625" style="84" customWidth="1"/>
    <col min="6879" max="6879" width="12.140625" style="84" bestFit="1" customWidth="1"/>
    <col min="6880" max="6880" width="10.140625" style="84" bestFit="1" customWidth="1"/>
    <col min="6881" max="6881" width="16.5703125" style="84" bestFit="1" customWidth="1"/>
    <col min="6882" max="6882" width="11.28515625" style="84" bestFit="1" customWidth="1"/>
    <col min="6883" max="6883" width="19.5703125" style="84" customWidth="1"/>
    <col min="6884" max="6884" width="10.85546875" style="84" bestFit="1" customWidth="1"/>
    <col min="6885" max="6885" width="46" style="84" customWidth="1"/>
    <col min="6886" max="6886" width="14" style="84" bestFit="1" customWidth="1"/>
    <col min="6887" max="6887" width="10.7109375" style="84" bestFit="1" customWidth="1"/>
    <col min="6888" max="6888" width="10.28515625" style="84" customWidth="1"/>
    <col min="6889" max="6889" width="10" style="84" bestFit="1" customWidth="1"/>
    <col min="6890" max="6890" width="21.7109375" style="84" bestFit="1" customWidth="1"/>
    <col min="6891" max="6891" width="11.28515625" style="84" customWidth="1"/>
    <col min="6892" max="6892" width="8.28515625" style="84" bestFit="1" customWidth="1"/>
    <col min="6893" max="6893" width="9" style="84" customWidth="1"/>
    <col min="6894" max="7133" width="8.85546875" style="84"/>
    <col min="7134" max="7134" width="20.28515625" style="84" customWidth="1"/>
    <col min="7135" max="7135" width="12.140625" style="84" bestFit="1" customWidth="1"/>
    <col min="7136" max="7136" width="10.140625" style="84" bestFit="1" customWidth="1"/>
    <col min="7137" max="7137" width="16.5703125" style="84" bestFit="1" customWidth="1"/>
    <col min="7138" max="7138" width="11.28515625" style="84" bestFit="1" customWidth="1"/>
    <col min="7139" max="7139" width="19.5703125" style="84" customWidth="1"/>
    <col min="7140" max="7140" width="10.85546875" style="84" bestFit="1" customWidth="1"/>
    <col min="7141" max="7141" width="46" style="84" customWidth="1"/>
    <col min="7142" max="7142" width="14" style="84" bestFit="1" customWidth="1"/>
    <col min="7143" max="7143" width="10.7109375" style="84" bestFit="1" customWidth="1"/>
    <col min="7144" max="7144" width="10.28515625" style="84" customWidth="1"/>
    <col min="7145" max="7145" width="10" style="84" bestFit="1" customWidth="1"/>
    <col min="7146" max="7146" width="21.7109375" style="84" bestFit="1" customWidth="1"/>
    <col min="7147" max="7147" width="11.28515625" style="84" customWidth="1"/>
    <col min="7148" max="7148" width="8.28515625" style="84" bestFit="1" customWidth="1"/>
    <col min="7149" max="7149" width="9" style="84" customWidth="1"/>
    <col min="7150" max="7389" width="8.85546875" style="84"/>
    <col min="7390" max="7390" width="20.28515625" style="84" customWidth="1"/>
    <col min="7391" max="7391" width="12.140625" style="84" bestFit="1" customWidth="1"/>
    <col min="7392" max="7392" width="10.140625" style="84" bestFit="1" customWidth="1"/>
    <col min="7393" max="7393" width="16.5703125" style="84" bestFit="1" customWidth="1"/>
    <col min="7394" max="7394" width="11.28515625" style="84" bestFit="1" customWidth="1"/>
    <col min="7395" max="7395" width="19.5703125" style="84" customWidth="1"/>
    <col min="7396" max="7396" width="10.85546875" style="84" bestFit="1" customWidth="1"/>
    <col min="7397" max="7397" width="46" style="84" customWidth="1"/>
    <col min="7398" max="7398" width="14" style="84" bestFit="1" customWidth="1"/>
    <col min="7399" max="7399" width="10.7109375" style="84" bestFit="1" customWidth="1"/>
    <col min="7400" max="7400" width="10.28515625" style="84" customWidth="1"/>
    <col min="7401" max="7401" width="10" style="84" bestFit="1" customWidth="1"/>
    <col min="7402" max="7402" width="21.7109375" style="84" bestFit="1" customWidth="1"/>
    <col min="7403" max="7403" width="11.28515625" style="84" customWidth="1"/>
    <col min="7404" max="7404" width="8.28515625" style="84" bestFit="1" customWidth="1"/>
    <col min="7405" max="7405" width="9" style="84" customWidth="1"/>
    <col min="7406" max="7645" width="8.85546875" style="84"/>
    <col min="7646" max="7646" width="20.28515625" style="84" customWidth="1"/>
    <col min="7647" max="7647" width="12.140625" style="84" bestFit="1" customWidth="1"/>
    <col min="7648" max="7648" width="10.140625" style="84" bestFit="1" customWidth="1"/>
    <col min="7649" max="7649" width="16.5703125" style="84" bestFit="1" customWidth="1"/>
    <col min="7650" max="7650" width="11.28515625" style="84" bestFit="1" customWidth="1"/>
    <col min="7651" max="7651" width="19.5703125" style="84" customWidth="1"/>
    <col min="7652" max="7652" width="10.85546875" style="84" bestFit="1" customWidth="1"/>
    <col min="7653" max="7653" width="46" style="84" customWidth="1"/>
    <col min="7654" max="7654" width="14" style="84" bestFit="1" customWidth="1"/>
    <col min="7655" max="7655" width="10.7109375" style="84" bestFit="1" customWidth="1"/>
    <col min="7656" max="7656" width="10.28515625" style="84" customWidth="1"/>
    <col min="7657" max="7657" width="10" style="84" bestFit="1" customWidth="1"/>
    <col min="7658" max="7658" width="21.7109375" style="84" bestFit="1" customWidth="1"/>
    <col min="7659" max="7659" width="11.28515625" style="84" customWidth="1"/>
    <col min="7660" max="7660" width="8.28515625" style="84" bestFit="1" customWidth="1"/>
    <col min="7661" max="7661" width="9" style="84" customWidth="1"/>
    <col min="7662" max="7901" width="8.85546875" style="84"/>
    <col min="7902" max="7902" width="20.28515625" style="84" customWidth="1"/>
    <col min="7903" max="7903" width="12.140625" style="84" bestFit="1" customWidth="1"/>
    <col min="7904" max="7904" width="10.140625" style="84" bestFit="1" customWidth="1"/>
    <col min="7905" max="7905" width="16.5703125" style="84" bestFit="1" customWidth="1"/>
    <col min="7906" max="7906" width="11.28515625" style="84" bestFit="1" customWidth="1"/>
    <col min="7907" max="7907" width="19.5703125" style="84" customWidth="1"/>
    <col min="7908" max="7908" width="10.85546875" style="84" bestFit="1" customWidth="1"/>
    <col min="7909" max="7909" width="46" style="84" customWidth="1"/>
    <col min="7910" max="7910" width="14" style="84" bestFit="1" customWidth="1"/>
    <col min="7911" max="7911" width="10.7109375" style="84" bestFit="1" customWidth="1"/>
    <col min="7912" max="7912" width="10.28515625" style="84" customWidth="1"/>
    <col min="7913" max="7913" width="10" style="84" bestFit="1" customWidth="1"/>
    <col min="7914" max="7914" width="21.7109375" style="84" bestFit="1" customWidth="1"/>
    <col min="7915" max="7915" width="11.28515625" style="84" customWidth="1"/>
    <col min="7916" max="7916" width="8.28515625" style="84" bestFit="1" customWidth="1"/>
    <col min="7917" max="7917" width="9" style="84" customWidth="1"/>
    <col min="7918" max="8157" width="8.85546875" style="84"/>
    <col min="8158" max="8158" width="20.28515625" style="84" customWidth="1"/>
    <col min="8159" max="8159" width="12.140625" style="84" bestFit="1" customWidth="1"/>
    <col min="8160" max="8160" width="10.140625" style="84" bestFit="1" customWidth="1"/>
    <col min="8161" max="8161" width="16.5703125" style="84" bestFit="1" customWidth="1"/>
    <col min="8162" max="8162" width="11.28515625" style="84" bestFit="1" customWidth="1"/>
    <col min="8163" max="8163" width="19.5703125" style="84" customWidth="1"/>
    <col min="8164" max="8164" width="10.85546875" style="84" bestFit="1" customWidth="1"/>
    <col min="8165" max="8165" width="46" style="84" customWidth="1"/>
    <col min="8166" max="8166" width="14" style="84" bestFit="1" customWidth="1"/>
    <col min="8167" max="8167" width="10.7109375" style="84" bestFit="1" customWidth="1"/>
    <col min="8168" max="8168" width="10.28515625" style="84" customWidth="1"/>
    <col min="8169" max="8169" width="10" style="84" bestFit="1" customWidth="1"/>
    <col min="8170" max="8170" width="21.7109375" style="84" bestFit="1" customWidth="1"/>
    <col min="8171" max="8171" width="11.28515625" style="84" customWidth="1"/>
    <col min="8172" max="8172" width="8.28515625" style="84" bestFit="1" customWidth="1"/>
    <col min="8173" max="8173" width="9" style="84" customWidth="1"/>
    <col min="8174" max="8413" width="8.85546875" style="84"/>
    <col min="8414" max="8414" width="20.28515625" style="84" customWidth="1"/>
    <col min="8415" max="8415" width="12.140625" style="84" bestFit="1" customWidth="1"/>
    <col min="8416" max="8416" width="10.140625" style="84" bestFit="1" customWidth="1"/>
    <col min="8417" max="8417" width="16.5703125" style="84" bestFit="1" customWidth="1"/>
    <col min="8418" max="8418" width="11.28515625" style="84" bestFit="1" customWidth="1"/>
    <col min="8419" max="8419" width="19.5703125" style="84" customWidth="1"/>
    <col min="8420" max="8420" width="10.85546875" style="84" bestFit="1" customWidth="1"/>
    <col min="8421" max="8421" width="46" style="84" customWidth="1"/>
    <col min="8422" max="8422" width="14" style="84" bestFit="1" customWidth="1"/>
    <col min="8423" max="8423" width="10.7109375" style="84" bestFit="1" customWidth="1"/>
    <col min="8424" max="8424" width="10.28515625" style="84" customWidth="1"/>
    <col min="8425" max="8425" width="10" style="84" bestFit="1" customWidth="1"/>
    <col min="8426" max="8426" width="21.7109375" style="84" bestFit="1" customWidth="1"/>
    <col min="8427" max="8427" width="11.28515625" style="84" customWidth="1"/>
    <col min="8428" max="8428" width="8.28515625" style="84" bestFit="1" customWidth="1"/>
    <col min="8429" max="8429" width="9" style="84" customWidth="1"/>
    <col min="8430" max="8669" width="8.85546875" style="84"/>
    <col min="8670" max="8670" width="20.28515625" style="84" customWidth="1"/>
    <col min="8671" max="8671" width="12.140625" style="84" bestFit="1" customWidth="1"/>
    <col min="8672" max="8672" width="10.140625" style="84" bestFit="1" customWidth="1"/>
    <col min="8673" max="8673" width="16.5703125" style="84" bestFit="1" customWidth="1"/>
    <col min="8674" max="8674" width="11.28515625" style="84" bestFit="1" customWidth="1"/>
    <col min="8675" max="8675" width="19.5703125" style="84" customWidth="1"/>
    <col min="8676" max="8676" width="10.85546875" style="84" bestFit="1" customWidth="1"/>
    <col min="8677" max="8677" width="46" style="84" customWidth="1"/>
    <col min="8678" max="8678" width="14" style="84" bestFit="1" customWidth="1"/>
    <col min="8679" max="8679" width="10.7109375" style="84" bestFit="1" customWidth="1"/>
    <col min="8680" max="8680" width="10.28515625" style="84" customWidth="1"/>
    <col min="8681" max="8681" width="10" style="84" bestFit="1" customWidth="1"/>
    <col min="8682" max="8682" width="21.7109375" style="84" bestFit="1" customWidth="1"/>
    <col min="8683" max="8683" width="11.28515625" style="84" customWidth="1"/>
    <col min="8684" max="8684" width="8.28515625" style="84" bestFit="1" customWidth="1"/>
    <col min="8685" max="8685" width="9" style="84" customWidth="1"/>
    <col min="8686" max="8925" width="8.85546875" style="84"/>
    <col min="8926" max="8926" width="20.28515625" style="84" customWidth="1"/>
    <col min="8927" max="8927" width="12.140625" style="84" bestFit="1" customWidth="1"/>
    <col min="8928" max="8928" width="10.140625" style="84" bestFit="1" customWidth="1"/>
    <col min="8929" max="8929" width="16.5703125" style="84" bestFit="1" customWidth="1"/>
    <col min="8930" max="8930" width="11.28515625" style="84" bestFit="1" customWidth="1"/>
    <col min="8931" max="8931" width="19.5703125" style="84" customWidth="1"/>
    <col min="8932" max="8932" width="10.85546875" style="84" bestFit="1" customWidth="1"/>
    <col min="8933" max="8933" width="46" style="84" customWidth="1"/>
    <col min="8934" max="8934" width="14" style="84" bestFit="1" customWidth="1"/>
    <col min="8935" max="8935" width="10.7109375" style="84" bestFit="1" customWidth="1"/>
    <col min="8936" max="8936" width="10.28515625" style="84" customWidth="1"/>
    <col min="8937" max="8937" width="10" style="84" bestFit="1" customWidth="1"/>
    <col min="8938" max="8938" width="21.7109375" style="84" bestFit="1" customWidth="1"/>
    <col min="8939" max="8939" width="11.28515625" style="84" customWidth="1"/>
    <col min="8940" max="8940" width="8.28515625" style="84" bestFit="1" customWidth="1"/>
    <col min="8941" max="8941" width="9" style="84" customWidth="1"/>
    <col min="8942" max="9181" width="8.85546875" style="84"/>
    <col min="9182" max="9182" width="20.28515625" style="84" customWidth="1"/>
    <col min="9183" max="9183" width="12.140625" style="84" bestFit="1" customWidth="1"/>
    <col min="9184" max="9184" width="10.140625" style="84" bestFit="1" customWidth="1"/>
    <col min="9185" max="9185" width="16.5703125" style="84" bestFit="1" customWidth="1"/>
    <col min="9186" max="9186" width="11.28515625" style="84" bestFit="1" customWidth="1"/>
    <col min="9187" max="9187" width="19.5703125" style="84" customWidth="1"/>
    <col min="9188" max="9188" width="10.85546875" style="84" bestFit="1" customWidth="1"/>
    <col min="9189" max="9189" width="46" style="84" customWidth="1"/>
    <col min="9190" max="9190" width="14" style="84" bestFit="1" customWidth="1"/>
    <col min="9191" max="9191" width="10.7109375" style="84" bestFit="1" customWidth="1"/>
    <col min="9192" max="9192" width="10.28515625" style="84" customWidth="1"/>
    <col min="9193" max="9193" width="10" style="84" bestFit="1" customWidth="1"/>
    <col min="9194" max="9194" width="21.7109375" style="84" bestFit="1" customWidth="1"/>
    <col min="9195" max="9195" width="11.28515625" style="84" customWidth="1"/>
    <col min="9196" max="9196" width="8.28515625" style="84" bestFit="1" customWidth="1"/>
    <col min="9197" max="9197" width="9" style="84" customWidth="1"/>
    <col min="9198" max="9437" width="8.85546875" style="84"/>
    <col min="9438" max="9438" width="20.28515625" style="84" customWidth="1"/>
    <col min="9439" max="9439" width="12.140625" style="84" bestFit="1" customWidth="1"/>
    <col min="9440" max="9440" width="10.140625" style="84" bestFit="1" customWidth="1"/>
    <col min="9441" max="9441" width="16.5703125" style="84" bestFit="1" customWidth="1"/>
    <col min="9442" max="9442" width="11.28515625" style="84" bestFit="1" customWidth="1"/>
    <col min="9443" max="9443" width="19.5703125" style="84" customWidth="1"/>
    <col min="9444" max="9444" width="10.85546875" style="84" bestFit="1" customWidth="1"/>
    <col min="9445" max="9445" width="46" style="84" customWidth="1"/>
    <col min="9446" max="9446" width="14" style="84" bestFit="1" customWidth="1"/>
    <col min="9447" max="9447" width="10.7109375" style="84" bestFit="1" customWidth="1"/>
    <col min="9448" max="9448" width="10.28515625" style="84" customWidth="1"/>
    <col min="9449" max="9449" width="10" style="84" bestFit="1" customWidth="1"/>
    <col min="9450" max="9450" width="21.7109375" style="84" bestFit="1" customWidth="1"/>
    <col min="9451" max="9451" width="11.28515625" style="84" customWidth="1"/>
    <col min="9452" max="9452" width="8.28515625" style="84" bestFit="1" customWidth="1"/>
    <col min="9453" max="9453" width="9" style="84" customWidth="1"/>
    <col min="9454" max="9693" width="8.85546875" style="84"/>
    <col min="9694" max="9694" width="20.28515625" style="84" customWidth="1"/>
    <col min="9695" max="9695" width="12.140625" style="84" bestFit="1" customWidth="1"/>
    <col min="9696" max="9696" width="10.140625" style="84" bestFit="1" customWidth="1"/>
    <col min="9697" max="9697" width="16.5703125" style="84" bestFit="1" customWidth="1"/>
    <col min="9698" max="9698" width="11.28515625" style="84" bestFit="1" customWidth="1"/>
    <col min="9699" max="9699" width="19.5703125" style="84" customWidth="1"/>
    <col min="9700" max="9700" width="10.85546875" style="84" bestFit="1" customWidth="1"/>
    <col min="9701" max="9701" width="46" style="84" customWidth="1"/>
    <col min="9702" max="9702" width="14" style="84" bestFit="1" customWidth="1"/>
    <col min="9703" max="9703" width="10.7109375" style="84" bestFit="1" customWidth="1"/>
    <col min="9704" max="9704" width="10.28515625" style="84" customWidth="1"/>
    <col min="9705" max="9705" width="10" style="84" bestFit="1" customWidth="1"/>
    <col min="9706" max="9706" width="21.7109375" style="84" bestFit="1" customWidth="1"/>
    <col min="9707" max="9707" width="11.28515625" style="84" customWidth="1"/>
    <col min="9708" max="9708" width="8.28515625" style="84" bestFit="1" customWidth="1"/>
    <col min="9709" max="9709" width="9" style="84" customWidth="1"/>
    <col min="9710" max="9949" width="8.85546875" style="84"/>
    <col min="9950" max="9950" width="20.28515625" style="84" customWidth="1"/>
    <col min="9951" max="9951" width="12.140625" style="84" bestFit="1" customWidth="1"/>
    <col min="9952" max="9952" width="10.140625" style="84" bestFit="1" customWidth="1"/>
    <col min="9953" max="9953" width="16.5703125" style="84" bestFit="1" customWidth="1"/>
    <col min="9954" max="9954" width="11.28515625" style="84" bestFit="1" customWidth="1"/>
    <col min="9955" max="9955" width="19.5703125" style="84" customWidth="1"/>
    <col min="9956" max="9956" width="10.85546875" style="84" bestFit="1" customWidth="1"/>
    <col min="9957" max="9957" width="46" style="84" customWidth="1"/>
    <col min="9958" max="9958" width="14" style="84" bestFit="1" customWidth="1"/>
    <col min="9959" max="9959" width="10.7109375" style="84" bestFit="1" customWidth="1"/>
    <col min="9960" max="9960" width="10.28515625" style="84" customWidth="1"/>
    <col min="9961" max="9961" width="10" style="84" bestFit="1" customWidth="1"/>
    <col min="9962" max="9962" width="21.7109375" style="84" bestFit="1" customWidth="1"/>
    <col min="9963" max="9963" width="11.28515625" style="84" customWidth="1"/>
    <col min="9964" max="9964" width="8.28515625" style="84" bestFit="1" customWidth="1"/>
    <col min="9965" max="9965" width="9" style="84" customWidth="1"/>
    <col min="9966" max="10205" width="8.85546875" style="84"/>
    <col min="10206" max="10206" width="20.28515625" style="84" customWidth="1"/>
    <col min="10207" max="10207" width="12.140625" style="84" bestFit="1" customWidth="1"/>
    <col min="10208" max="10208" width="10.140625" style="84" bestFit="1" customWidth="1"/>
    <col min="10209" max="10209" width="16.5703125" style="84" bestFit="1" customWidth="1"/>
    <col min="10210" max="10210" width="11.28515625" style="84" bestFit="1" customWidth="1"/>
    <col min="10211" max="10211" width="19.5703125" style="84" customWidth="1"/>
    <col min="10212" max="10212" width="10.85546875" style="84" bestFit="1" customWidth="1"/>
    <col min="10213" max="10213" width="46" style="84" customWidth="1"/>
    <col min="10214" max="10214" width="14" style="84" bestFit="1" customWidth="1"/>
    <col min="10215" max="10215" width="10.7109375" style="84" bestFit="1" customWidth="1"/>
    <col min="10216" max="10216" width="10.28515625" style="84" customWidth="1"/>
    <col min="10217" max="10217" width="10" style="84" bestFit="1" customWidth="1"/>
    <col min="10218" max="10218" width="21.7109375" style="84" bestFit="1" customWidth="1"/>
    <col min="10219" max="10219" width="11.28515625" style="84" customWidth="1"/>
    <col min="10220" max="10220" width="8.28515625" style="84" bestFit="1" customWidth="1"/>
    <col min="10221" max="10221" width="9" style="84" customWidth="1"/>
    <col min="10222" max="10461" width="8.85546875" style="84"/>
    <col min="10462" max="10462" width="20.28515625" style="84" customWidth="1"/>
    <col min="10463" max="10463" width="12.140625" style="84" bestFit="1" customWidth="1"/>
    <col min="10464" max="10464" width="10.140625" style="84" bestFit="1" customWidth="1"/>
    <col min="10465" max="10465" width="16.5703125" style="84" bestFit="1" customWidth="1"/>
    <col min="10466" max="10466" width="11.28515625" style="84" bestFit="1" customWidth="1"/>
    <col min="10467" max="10467" width="19.5703125" style="84" customWidth="1"/>
    <col min="10468" max="10468" width="10.85546875" style="84" bestFit="1" customWidth="1"/>
    <col min="10469" max="10469" width="46" style="84" customWidth="1"/>
    <col min="10470" max="10470" width="14" style="84" bestFit="1" customWidth="1"/>
    <col min="10471" max="10471" width="10.7109375" style="84" bestFit="1" customWidth="1"/>
    <col min="10472" max="10472" width="10.28515625" style="84" customWidth="1"/>
    <col min="10473" max="10473" width="10" style="84" bestFit="1" customWidth="1"/>
    <col min="10474" max="10474" width="21.7109375" style="84" bestFit="1" customWidth="1"/>
    <col min="10475" max="10475" width="11.28515625" style="84" customWidth="1"/>
    <col min="10476" max="10476" width="8.28515625" style="84" bestFit="1" customWidth="1"/>
    <col min="10477" max="10477" width="9" style="84" customWidth="1"/>
    <col min="10478" max="10717" width="8.85546875" style="84"/>
    <col min="10718" max="10718" width="20.28515625" style="84" customWidth="1"/>
    <col min="10719" max="10719" width="12.140625" style="84" bestFit="1" customWidth="1"/>
    <col min="10720" max="10720" width="10.140625" style="84" bestFit="1" customWidth="1"/>
    <col min="10721" max="10721" width="16.5703125" style="84" bestFit="1" customWidth="1"/>
    <col min="10722" max="10722" width="11.28515625" style="84" bestFit="1" customWidth="1"/>
    <col min="10723" max="10723" width="19.5703125" style="84" customWidth="1"/>
    <col min="10724" max="10724" width="10.85546875" style="84" bestFit="1" customWidth="1"/>
    <col min="10725" max="10725" width="46" style="84" customWidth="1"/>
    <col min="10726" max="10726" width="14" style="84" bestFit="1" customWidth="1"/>
    <col min="10727" max="10727" width="10.7109375" style="84" bestFit="1" customWidth="1"/>
    <col min="10728" max="10728" width="10.28515625" style="84" customWidth="1"/>
    <col min="10729" max="10729" width="10" style="84" bestFit="1" customWidth="1"/>
    <col min="10730" max="10730" width="21.7109375" style="84" bestFit="1" customWidth="1"/>
    <col min="10731" max="10731" width="11.28515625" style="84" customWidth="1"/>
    <col min="10732" max="10732" width="8.28515625" style="84" bestFit="1" customWidth="1"/>
    <col min="10733" max="10733" width="9" style="84" customWidth="1"/>
    <col min="10734" max="10973" width="8.85546875" style="84"/>
    <col min="10974" max="10974" width="20.28515625" style="84" customWidth="1"/>
    <col min="10975" max="10975" width="12.140625" style="84" bestFit="1" customWidth="1"/>
    <col min="10976" max="10976" width="10.140625" style="84" bestFit="1" customWidth="1"/>
    <col min="10977" max="10977" width="16.5703125" style="84" bestFit="1" customWidth="1"/>
    <col min="10978" max="10978" width="11.28515625" style="84" bestFit="1" customWidth="1"/>
    <col min="10979" max="10979" width="19.5703125" style="84" customWidth="1"/>
    <col min="10980" max="10980" width="10.85546875" style="84" bestFit="1" customWidth="1"/>
    <col min="10981" max="10981" width="46" style="84" customWidth="1"/>
    <col min="10982" max="10982" width="14" style="84" bestFit="1" customWidth="1"/>
    <col min="10983" max="10983" width="10.7109375" style="84" bestFit="1" customWidth="1"/>
    <col min="10984" max="10984" width="10.28515625" style="84" customWidth="1"/>
    <col min="10985" max="10985" width="10" style="84" bestFit="1" customWidth="1"/>
    <col min="10986" max="10986" width="21.7109375" style="84" bestFit="1" customWidth="1"/>
    <col min="10987" max="10987" width="11.28515625" style="84" customWidth="1"/>
    <col min="10988" max="10988" width="8.28515625" style="84" bestFit="1" customWidth="1"/>
    <col min="10989" max="10989" width="9" style="84" customWidth="1"/>
    <col min="10990" max="11229" width="8.85546875" style="84"/>
    <col min="11230" max="11230" width="20.28515625" style="84" customWidth="1"/>
    <col min="11231" max="11231" width="12.140625" style="84" bestFit="1" customWidth="1"/>
    <col min="11232" max="11232" width="10.140625" style="84" bestFit="1" customWidth="1"/>
    <col min="11233" max="11233" width="16.5703125" style="84" bestFit="1" customWidth="1"/>
    <col min="11234" max="11234" width="11.28515625" style="84" bestFit="1" customWidth="1"/>
    <col min="11235" max="11235" width="19.5703125" style="84" customWidth="1"/>
    <col min="11236" max="11236" width="10.85546875" style="84" bestFit="1" customWidth="1"/>
    <col min="11237" max="11237" width="46" style="84" customWidth="1"/>
    <col min="11238" max="11238" width="14" style="84" bestFit="1" customWidth="1"/>
    <col min="11239" max="11239" width="10.7109375" style="84" bestFit="1" customWidth="1"/>
    <col min="11240" max="11240" width="10.28515625" style="84" customWidth="1"/>
    <col min="11241" max="11241" width="10" style="84" bestFit="1" customWidth="1"/>
    <col min="11242" max="11242" width="21.7109375" style="84" bestFit="1" customWidth="1"/>
    <col min="11243" max="11243" width="11.28515625" style="84" customWidth="1"/>
    <col min="11244" max="11244" width="8.28515625" style="84" bestFit="1" customWidth="1"/>
    <col min="11245" max="11245" width="9" style="84" customWidth="1"/>
    <col min="11246" max="11485" width="8.85546875" style="84"/>
    <col min="11486" max="11486" width="20.28515625" style="84" customWidth="1"/>
    <col min="11487" max="11487" width="12.140625" style="84" bestFit="1" customWidth="1"/>
    <col min="11488" max="11488" width="10.140625" style="84" bestFit="1" customWidth="1"/>
    <col min="11489" max="11489" width="16.5703125" style="84" bestFit="1" customWidth="1"/>
    <col min="11490" max="11490" width="11.28515625" style="84" bestFit="1" customWidth="1"/>
    <col min="11491" max="11491" width="19.5703125" style="84" customWidth="1"/>
    <col min="11492" max="11492" width="10.85546875" style="84" bestFit="1" customWidth="1"/>
    <col min="11493" max="11493" width="46" style="84" customWidth="1"/>
    <col min="11494" max="11494" width="14" style="84" bestFit="1" customWidth="1"/>
    <col min="11495" max="11495" width="10.7109375" style="84" bestFit="1" customWidth="1"/>
    <col min="11496" max="11496" width="10.28515625" style="84" customWidth="1"/>
    <col min="11497" max="11497" width="10" style="84" bestFit="1" customWidth="1"/>
    <col min="11498" max="11498" width="21.7109375" style="84" bestFit="1" customWidth="1"/>
    <col min="11499" max="11499" width="11.28515625" style="84" customWidth="1"/>
    <col min="11500" max="11500" width="8.28515625" style="84" bestFit="1" customWidth="1"/>
    <col min="11501" max="11501" width="9" style="84" customWidth="1"/>
    <col min="11502" max="11741" width="8.85546875" style="84"/>
    <col min="11742" max="11742" width="20.28515625" style="84" customWidth="1"/>
    <col min="11743" max="11743" width="12.140625" style="84" bestFit="1" customWidth="1"/>
    <col min="11744" max="11744" width="10.140625" style="84" bestFit="1" customWidth="1"/>
    <col min="11745" max="11745" width="16.5703125" style="84" bestFit="1" customWidth="1"/>
    <col min="11746" max="11746" width="11.28515625" style="84" bestFit="1" customWidth="1"/>
    <col min="11747" max="11747" width="19.5703125" style="84" customWidth="1"/>
    <col min="11748" max="11748" width="10.85546875" style="84" bestFit="1" customWidth="1"/>
    <col min="11749" max="11749" width="46" style="84" customWidth="1"/>
    <col min="11750" max="11750" width="14" style="84" bestFit="1" customWidth="1"/>
    <col min="11751" max="11751" width="10.7109375" style="84" bestFit="1" customWidth="1"/>
    <col min="11752" max="11752" width="10.28515625" style="84" customWidth="1"/>
    <col min="11753" max="11753" width="10" style="84" bestFit="1" customWidth="1"/>
    <col min="11754" max="11754" width="21.7109375" style="84" bestFit="1" customWidth="1"/>
    <col min="11755" max="11755" width="11.28515625" style="84" customWidth="1"/>
    <col min="11756" max="11756" width="8.28515625" style="84" bestFit="1" customWidth="1"/>
    <col min="11757" max="11757" width="9" style="84" customWidth="1"/>
    <col min="11758" max="11997" width="8.85546875" style="84"/>
    <col min="11998" max="11998" width="20.28515625" style="84" customWidth="1"/>
    <col min="11999" max="11999" width="12.140625" style="84" bestFit="1" customWidth="1"/>
    <col min="12000" max="12000" width="10.140625" style="84" bestFit="1" customWidth="1"/>
    <col min="12001" max="12001" width="16.5703125" style="84" bestFit="1" customWidth="1"/>
    <col min="12002" max="12002" width="11.28515625" style="84" bestFit="1" customWidth="1"/>
    <col min="12003" max="12003" width="19.5703125" style="84" customWidth="1"/>
    <col min="12004" max="12004" width="10.85546875" style="84" bestFit="1" customWidth="1"/>
    <col min="12005" max="12005" width="46" style="84" customWidth="1"/>
    <col min="12006" max="12006" width="14" style="84" bestFit="1" customWidth="1"/>
    <col min="12007" max="12007" width="10.7109375" style="84" bestFit="1" customWidth="1"/>
    <col min="12008" max="12008" width="10.28515625" style="84" customWidth="1"/>
    <col min="12009" max="12009" width="10" style="84" bestFit="1" customWidth="1"/>
    <col min="12010" max="12010" width="21.7109375" style="84" bestFit="1" customWidth="1"/>
    <col min="12011" max="12011" width="11.28515625" style="84" customWidth="1"/>
    <col min="12012" max="12012" width="8.28515625" style="84" bestFit="1" customWidth="1"/>
    <col min="12013" max="12013" width="9" style="84" customWidth="1"/>
    <col min="12014" max="12253" width="8.85546875" style="84"/>
    <col min="12254" max="12254" width="20.28515625" style="84" customWidth="1"/>
    <col min="12255" max="12255" width="12.140625" style="84" bestFit="1" customWidth="1"/>
    <col min="12256" max="12256" width="10.140625" style="84" bestFit="1" customWidth="1"/>
    <col min="12257" max="12257" width="16.5703125" style="84" bestFit="1" customWidth="1"/>
    <col min="12258" max="12258" width="11.28515625" style="84" bestFit="1" customWidth="1"/>
    <col min="12259" max="12259" width="19.5703125" style="84" customWidth="1"/>
    <col min="12260" max="12260" width="10.85546875" style="84" bestFit="1" customWidth="1"/>
    <col min="12261" max="12261" width="46" style="84" customWidth="1"/>
    <col min="12262" max="12262" width="14" style="84" bestFit="1" customWidth="1"/>
    <col min="12263" max="12263" width="10.7109375" style="84" bestFit="1" customWidth="1"/>
    <col min="12264" max="12264" width="10.28515625" style="84" customWidth="1"/>
    <col min="12265" max="12265" width="10" style="84" bestFit="1" customWidth="1"/>
    <col min="12266" max="12266" width="21.7109375" style="84" bestFit="1" customWidth="1"/>
    <col min="12267" max="12267" width="11.28515625" style="84" customWidth="1"/>
    <col min="12268" max="12268" width="8.28515625" style="84" bestFit="1" customWidth="1"/>
    <col min="12269" max="12269" width="9" style="84" customWidth="1"/>
    <col min="12270" max="12509" width="8.85546875" style="84"/>
    <col min="12510" max="12510" width="20.28515625" style="84" customWidth="1"/>
    <col min="12511" max="12511" width="12.140625" style="84" bestFit="1" customWidth="1"/>
    <col min="12512" max="12512" width="10.140625" style="84" bestFit="1" customWidth="1"/>
    <col min="12513" max="12513" width="16.5703125" style="84" bestFit="1" customWidth="1"/>
    <col min="12514" max="12514" width="11.28515625" style="84" bestFit="1" customWidth="1"/>
    <col min="12515" max="12515" width="19.5703125" style="84" customWidth="1"/>
    <col min="12516" max="12516" width="10.85546875" style="84" bestFit="1" customWidth="1"/>
    <col min="12517" max="12517" width="46" style="84" customWidth="1"/>
    <col min="12518" max="12518" width="14" style="84" bestFit="1" customWidth="1"/>
    <col min="12519" max="12519" width="10.7109375" style="84" bestFit="1" customWidth="1"/>
    <col min="12520" max="12520" width="10.28515625" style="84" customWidth="1"/>
    <col min="12521" max="12521" width="10" style="84" bestFit="1" customWidth="1"/>
    <col min="12522" max="12522" width="21.7109375" style="84" bestFit="1" customWidth="1"/>
    <col min="12523" max="12523" width="11.28515625" style="84" customWidth="1"/>
    <col min="12524" max="12524" width="8.28515625" style="84" bestFit="1" customWidth="1"/>
    <col min="12525" max="12525" width="9" style="84" customWidth="1"/>
    <col min="12526" max="12765" width="8.85546875" style="84"/>
    <col min="12766" max="12766" width="20.28515625" style="84" customWidth="1"/>
    <col min="12767" max="12767" width="12.140625" style="84" bestFit="1" customWidth="1"/>
    <col min="12768" max="12768" width="10.140625" style="84" bestFit="1" customWidth="1"/>
    <col min="12769" max="12769" width="16.5703125" style="84" bestFit="1" customWidth="1"/>
    <col min="12770" max="12770" width="11.28515625" style="84" bestFit="1" customWidth="1"/>
    <col min="12771" max="12771" width="19.5703125" style="84" customWidth="1"/>
    <col min="12772" max="12772" width="10.85546875" style="84" bestFit="1" customWidth="1"/>
    <col min="12773" max="12773" width="46" style="84" customWidth="1"/>
    <col min="12774" max="12774" width="14" style="84" bestFit="1" customWidth="1"/>
    <col min="12775" max="12775" width="10.7109375" style="84" bestFit="1" customWidth="1"/>
    <col min="12776" max="12776" width="10.28515625" style="84" customWidth="1"/>
    <col min="12777" max="12777" width="10" style="84" bestFit="1" customWidth="1"/>
    <col min="12778" max="12778" width="21.7109375" style="84" bestFit="1" customWidth="1"/>
    <col min="12779" max="12779" width="11.28515625" style="84" customWidth="1"/>
    <col min="12780" max="12780" width="8.28515625" style="84" bestFit="1" customWidth="1"/>
    <col min="12781" max="12781" width="9" style="84" customWidth="1"/>
    <col min="12782" max="13021" width="8.85546875" style="84"/>
    <col min="13022" max="13022" width="20.28515625" style="84" customWidth="1"/>
    <col min="13023" max="13023" width="12.140625" style="84" bestFit="1" customWidth="1"/>
    <col min="13024" max="13024" width="10.140625" style="84" bestFit="1" customWidth="1"/>
    <col min="13025" max="13025" width="16.5703125" style="84" bestFit="1" customWidth="1"/>
    <col min="13026" max="13026" width="11.28515625" style="84" bestFit="1" customWidth="1"/>
    <col min="13027" max="13027" width="19.5703125" style="84" customWidth="1"/>
    <col min="13028" max="13028" width="10.85546875" style="84" bestFit="1" customWidth="1"/>
    <col min="13029" max="13029" width="46" style="84" customWidth="1"/>
    <col min="13030" max="13030" width="14" style="84" bestFit="1" customWidth="1"/>
    <col min="13031" max="13031" width="10.7109375" style="84" bestFit="1" customWidth="1"/>
    <col min="13032" max="13032" width="10.28515625" style="84" customWidth="1"/>
    <col min="13033" max="13033" width="10" style="84" bestFit="1" customWidth="1"/>
    <col min="13034" max="13034" width="21.7109375" style="84" bestFit="1" customWidth="1"/>
    <col min="13035" max="13035" width="11.28515625" style="84" customWidth="1"/>
    <col min="13036" max="13036" width="8.28515625" style="84" bestFit="1" customWidth="1"/>
    <col min="13037" max="13037" width="9" style="84" customWidth="1"/>
    <col min="13038" max="13277" width="8.85546875" style="84"/>
    <col min="13278" max="13278" width="20.28515625" style="84" customWidth="1"/>
    <col min="13279" max="13279" width="12.140625" style="84" bestFit="1" customWidth="1"/>
    <col min="13280" max="13280" width="10.140625" style="84" bestFit="1" customWidth="1"/>
    <col min="13281" max="13281" width="16.5703125" style="84" bestFit="1" customWidth="1"/>
    <col min="13282" max="13282" width="11.28515625" style="84" bestFit="1" customWidth="1"/>
    <col min="13283" max="13283" width="19.5703125" style="84" customWidth="1"/>
    <col min="13284" max="13284" width="10.85546875" style="84" bestFit="1" customWidth="1"/>
    <col min="13285" max="13285" width="46" style="84" customWidth="1"/>
    <col min="13286" max="13286" width="14" style="84" bestFit="1" customWidth="1"/>
    <col min="13287" max="13287" width="10.7109375" style="84" bestFit="1" customWidth="1"/>
    <col min="13288" max="13288" width="10.28515625" style="84" customWidth="1"/>
    <col min="13289" max="13289" width="10" style="84" bestFit="1" customWidth="1"/>
    <col min="13290" max="13290" width="21.7109375" style="84" bestFit="1" customWidth="1"/>
    <col min="13291" max="13291" width="11.28515625" style="84" customWidth="1"/>
    <col min="13292" max="13292" width="8.28515625" style="84" bestFit="1" customWidth="1"/>
    <col min="13293" max="13293" width="9" style="84" customWidth="1"/>
    <col min="13294" max="13533" width="8.85546875" style="84"/>
    <col min="13534" max="13534" width="20.28515625" style="84" customWidth="1"/>
    <col min="13535" max="13535" width="12.140625" style="84" bestFit="1" customWidth="1"/>
    <col min="13536" max="13536" width="10.140625" style="84" bestFit="1" customWidth="1"/>
    <col min="13537" max="13537" width="16.5703125" style="84" bestFit="1" customWidth="1"/>
    <col min="13538" max="13538" width="11.28515625" style="84" bestFit="1" customWidth="1"/>
    <col min="13539" max="13539" width="19.5703125" style="84" customWidth="1"/>
    <col min="13540" max="13540" width="10.85546875" style="84" bestFit="1" customWidth="1"/>
    <col min="13541" max="13541" width="46" style="84" customWidth="1"/>
    <col min="13542" max="13542" width="14" style="84" bestFit="1" customWidth="1"/>
    <col min="13543" max="13543" width="10.7109375" style="84" bestFit="1" customWidth="1"/>
    <col min="13544" max="13544" width="10.28515625" style="84" customWidth="1"/>
    <col min="13545" max="13545" width="10" style="84" bestFit="1" customWidth="1"/>
    <col min="13546" max="13546" width="21.7109375" style="84" bestFit="1" customWidth="1"/>
    <col min="13547" max="13547" width="11.28515625" style="84" customWidth="1"/>
    <col min="13548" max="13548" width="8.28515625" style="84" bestFit="1" customWidth="1"/>
    <col min="13549" max="13549" width="9" style="84" customWidth="1"/>
    <col min="13550" max="13789" width="8.85546875" style="84"/>
    <col min="13790" max="13790" width="20.28515625" style="84" customWidth="1"/>
    <col min="13791" max="13791" width="12.140625" style="84" bestFit="1" customWidth="1"/>
    <col min="13792" max="13792" width="10.140625" style="84" bestFit="1" customWidth="1"/>
    <col min="13793" max="13793" width="16.5703125" style="84" bestFit="1" customWidth="1"/>
    <col min="13794" max="13794" width="11.28515625" style="84" bestFit="1" customWidth="1"/>
    <col min="13795" max="13795" width="19.5703125" style="84" customWidth="1"/>
    <col min="13796" max="13796" width="10.85546875" style="84" bestFit="1" customWidth="1"/>
    <col min="13797" max="13797" width="46" style="84" customWidth="1"/>
    <col min="13798" max="13798" width="14" style="84" bestFit="1" customWidth="1"/>
    <col min="13799" max="13799" width="10.7109375" style="84" bestFit="1" customWidth="1"/>
    <col min="13800" max="13800" width="10.28515625" style="84" customWidth="1"/>
    <col min="13801" max="13801" width="10" style="84" bestFit="1" customWidth="1"/>
    <col min="13802" max="13802" width="21.7109375" style="84" bestFit="1" customWidth="1"/>
    <col min="13803" max="13803" width="11.28515625" style="84" customWidth="1"/>
    <col min="13804" max="13804" width="8.28515625" style="84" bestFit="1" customWidth="1"/>
    <col min="13805" max="13805" width="9" style="84" customWidth="1"/>
    <col min="13806" max="14045" width="8.85546875" style="84"/>
    <col min="14046" max="14046" width="20.28515625" style="84" customWidth="1"/>
    <col min="14047" max="14047" width="12.140625" style="84" bestFit="1" customWidth="1"/>
    <col min="14048" max="14048" width="10.140625" style="84" bestFit="1" customWidth="1"/>
    <col min="14049" max="14049" width="16.5703125" style="84" bestFit="1" customWidth="1"/>
    <col min="14050" max="14050" width="11.28515625" style="84" bestFit="1" customWidth="1"/>
    <col min="14051" max="14051" width="19.5703125" style="84" customWidth="1"/>
    <col min="14052" max="14052" width="10.85546875" style="84" bestFit="1" customWidth="1"/>
    <col min="14053" max="14053" width="46" style="84" customWidth="1"/>
    <col min="14054" max="14054" width="14" style="84" bestFit="1" customWidth="1"/>
    <col min="14055" max="14055" width="10.7109375" style="84" bestFit="1" customWidth="1"/>
    <col min="14056" max="14056" width="10.28515625" style="84" customWidth="1"/>
    <col min="14057" max="14057" width="10" style="84" bestFit="1" customWidth="1"/>
    <col min="14058" max="14058" width="21.7109375" style="84" bestFit="1" customWidth="1"/>
    <col min="14059" max="14059" width="11.28515625" style="84" customWidth="1"/>
    <col min="14060" max="14060" width="8.28515625" style="84" bestFit="1" customWidth="1"/>
    <col min="14061" max="14061" width="9" style="84" customWidth="1"/>
    <col min="14062" max="14301" width="8.85546875" style="84"/>
    <col min="14302" max="14302" width="20.28515625" style="84" customWidth="1"/>
    <col min="14303" max="14303" width="12.140625" style="84" bestFit="1" customWidth="1"/>
    <col min="14304" max="14304" width="10.140625" style="84" bestFit="1" customWidth="1"/>
    <col min="14305" max="14305" width="16.5703125" style="84" bestFit="1" customWidth="1"/>
    <col min="14306" max="14306" width="11.28515625" style="84" bestFit="1" customWidth="1"/>
    <col min="14307" max="14307" width="19.5703125" style="84" customWidth="1"/>
    <col min="14308" max="14308" width="10.85546875" style="84" bestFit="1" customWidth="1"/>
    <col min="14309" max="14309" width="46" style="84" customWidth="1"/>
    <col min="14310" max="14310" width="14" style="84" bestFit="1" customWidth="1"/>
    <col min="14311" max="14311" width="10.7109375" style="84" bestFit="1" customWidth="1"/>
    <col min="14312" max="14312" width="10.28515625" style="84" customWidth="1"/>
    <col min="14313" max="14313" width="10" style="84" bestFit="1" customWidth="1"/>
    <col min="14314" max="14314" width="21.7109375" style="84" bestFit="1" customWidth="1"/>
    <col min="14315" max="14315" width="11.28515625" style="84" customWidth="1"/>
    <col min="14316" max="14316" width="8.28515625" style="84" bestFit="1" customWidth="1"/>
    <col min="14317" max="14317" width="9" style="84" customWidth="1"/>
    <col min="14318" max="14557" width="8.85546875" style="84"/>
    <col min="14558" max="14558" width="20.28515625" style="84" customWidth="1"/>
    <col min="14559" max="14559" width="12.140625" style="84" bestFit="1" customWidth="1"/>
    <col min="14560" max="14560" width="10.140625" style="84" bestFit="1" customWidth="1"/>
    <col min="14561" max="14561" width="16.5703125" style="84" bestFit="1" customWidth="1"/>
    <col min="14562" max="14562" width="11.28515625" style="84" bestFit="1" customWidth="1"/>
    <col min="14563" max="14563" width="19.5703125" style="84" customWidth="1"/>
    <col min="14564" max="14564" width="10.85546875" style="84" bestFit="1" customWidth="1"/>
    <col min="14565" max="14565" width="46" style="84" customWidth="1"/>
    <col min="14566" max="14566" width="14" style="84" bestFit="1" customWidth="1"/>
    <col min="14567" max="14567" width="10.7109375" style="84" bestFit="1" customWidth="1"/>
    <col min="14568" max="14568" width="10.28515625" style="84" customWidth="1"/>
    <col min="14569" max="14569" width="10" style="84" bestFit="1" customWidth="1"/>
    <col min="14570" max="14570" width="21.7109375" style="84" bestFit="1" customWidth="1"/>
    <col min="14571" max="14571" width="11.28515625" style="84" customWidth="1"/>
    <col min="14572" max="14572" width="8.28515625" style="84" bestFit="1" customWidth="1"/>
    <col min="14573" max="14573" width="9" style="84" customWidth="1"/>
    <col min="14574" max="14813" width="8.85546875" style="84"/>
    <col min="14814" max="14814" width="20.28515625" style="84" customWidth="1"/>
    <col min="14815" max="14815" width="12.140625" style="84" bestFit="1" customWidth="1"/>
    <col min="14816" max="14816" width="10.140625" style="84" bestFit="1" customWidth="1"/>
    <col min="14817" max="14817" width="16.5703125" style="84" bestFit="1" customWidth="1"/>
    <col min="14818" max="14818" width="11.28515625" style="84" bestFit="1" customWidth="1"/>
    <col min="14819" max="14819" width="19.5703125" style="84" customWidth="1"/>
    <col min="14820" max="14820" width="10.85546875" style="84" bestFit="1" customWidth="1"/>
    <col min="14821" max="14821" width="46" style="84" customWidth="1"/>
    <col min="14822" max="14822" width="14" style="84" bestFit="1" customWidth="1"/>
    <col min="14823" max="14823" width="10.7109375" style="84" bestFit="1" customWidth="1"/>
    <col min="14824" max="14824" width="10.28515625" style="84" customWidth="1"/>
    <col min="14825" max="14825" width="10" style="84" bestFit="1" customWidth="1"/>
    <col min="14826" max="14826" width="21.7109375" style="84" bestFit="1" customWidth="1"/>
    <col min="14827" max="14827" width="11.28515625" style="84" customWidth="1"/>
    <col min="14828" max="14828" width="8.28515625" style="84" bestFit="1" customWidth="1"/>
    <col min="14829" max="14829" width="9" style="84" customWidth="1"/>
    <col min="14830" max="15069" width="8.85546875" style="84"/>
    <col min="15070" max="15070" width="20.28515625" style="84" customWidth="1"/>
    <col min="15071" max="15071" width="12.140625" style="84" bestFit="1" customWidth="1"/>
    <col min="15072" max="15072" width="10.140625" style="84" bestFit="1" customWidth="1"/>
    <col min="15073" max="15073" width="16.5703125" style="84" bestFit="1" customWidth="1"/>
    <col min="15074" max="15074" width="11.28515625" style="84" bestFit="1" customWidth="1"/>
    <col min="15075" max="15075" width="19.5703125" style="84" customWidth="1"/>
    <col min="15076" max="15076" width="10.85546875" style="84" bestFit="1" customWidth="1"/>
    <col min="15077" max="15077" width="46" style="84" customWidth="1"/>
    <col min="15078" max="15078" width="14" style="84" bestFit="1" customWidth="1"/>
    <col min="15079" max="15079" width="10.7109375" style="84" bestFit="1" customWidth="1"/>
    <col min="15080" max="15080" width="10.28515625" style="84" customWidth="1"/>
    <col min="15081" max="15081" width="10" style="84" bestFit="1" customWidth="1"/>
    <col min="15082" max="15082" width="21.7109375" style="84" bestFit="1" customWidth="1"/>
    <col min="15083" max="15083" width="11.28515625" style="84" customWidth="1"/>
    <col min="15084" max="15084" width="8.28515625" style="84" bestFit="1" customWidth="1"/>
    <col min="15085" max="15085" width="9" style="84" customWidth="1"/>
    <col min="15086" max="15325" width="8.85546875" style="84"/>
    <col min="15326" max="15326" width="20.28515625" style="84" customWidth="1"/>
    <col min="15327" max="15327" width="12.140625" style="84" bestFit="1" customWidth="1"/>
    <col min="15328" max="15328" width="10.140625" style="84" bestFit="1" customWidth="1"/>
    <col min="15329" max="15329" width="16.5703125" style="84" bestFit="1" customWidth="1"/>
    <col min="15330" max="15330" width="11.28515625" style="84" bestFit="1" customWidth="1"/>
    <col min="15331" max="15331" width="19.5703125" style="84" customWidth="1"/>
    <col min="15332" max="15332" width="10.85546875" style="84" bestFit="1" customWidth="1"/>
    <col min="15333" max="15333" width="46" style="84" customWidth="1"/>
    <col min="15334" max="15334" width="14" style="84" bestFit="1" customWidth="1"/>
    <col min="15335" max="15335" width="10.7109375" style="84" bestFit="1" customWidth="1"/>
    <col min="15336" max="15336" width="10.28515625" style="84" customWidth="1"/>
    <col min="15337" max="15337" width="10" style="84" bestFit="1" customWidth="1"/>
    <col min="15338" max="15338" width="21.7109375" style="84" bestFit="1" customWidth="1"/>
    <col min="15339" max="15339" width="11.28515625" style="84" customWidth="1"/>
    <col min="15340" max="15340" width="8.28515625" style="84" bestFit="1" customWidth="1"/>
    <col min="15341" max="15341" width="9" style="84" customWidth="1"/>
    <col min="15342" max="15581" width="8.85546875" style="84"/>
    <col min="15582" max="15582" width="20.28515625" style="84" customWidth="1"/>
    <col min="15583" max="15583" width="12.140625" style="84" bestFit="1" customWidth="1"/>
    <col min="15584" max="15584" width="10.140625" style="84" bestFit="1" customWidth="1"/>
    <col min="15585" max="15585" width="16.5703125" style="84" bestFit="1" customWidth="1"/>
    <col min="15586" max="15586" width="11.28515625" style="84" bestFit="1" customWidth="1"/>
    <col min="15587" max="15587" width="19.5703125" style="84" customWidth="1"/>
    <col min="15588" max="15588" width="10.85546875" style="84" bestFit="1" customWidth="1"/>
    <col min="15589" max="15589" width="46" style="84" customWidth="1"/>
    <col min="15590" max="15590" width="14" style="84" bestFit="1" customWidth="1"/>
    <col min="15591" max="15591" width="10.7109375" style="84" bestFit="1" customWidth="1"/>
    <col min="15592" max="15592" width="10.28515625" style="84" customWidth="1"/>
    <col min="15593" max="15593" width="10" style="84" bestFit="1" customWidth="1"/>
    <col min="15594" max="15594" width="21.7109375" style="84" bestFit="1" customWidth="1"/>
    <col min="15595" max="15595" width="11.28515625" style="84" customWidth="1"/>
    <col min="15596" max="15596" width="8.28515625" style="84" bestFit="1" customWidth="1"/>
    <col min="15597" max="15597" width="9" style="84" customWidth="1"/>
    <col min="15598" max="15837" width="8.85546875" style="84"/>
    <col min="15838" max="15838" width="20.28515625" style="84" customWidth="1"/>
    <col min="15839" max="15839" width="12.140625" style="84" bestFit="1" customWidth="1"/>
    <col min="15840" max="15840" width="10.140625" style="84" bestFit="1" customWidth="1"/>
    <col min="15841" max="15841" width="16.5703125" style="84" bestFit="1" customWidth="1"/>
    <col min="15842" max="15842" width="11.28515625" style="84" bestFit="1" customWidth="1"/>
    <col min="15843" max="15843" width="19.5703125" style="84" customWidth="1"/>
    <col min="15844" max="15844" width="10.85546875" style="84" bestFit="1" customWidth="1"/>
    <col min="15845" max="15845" width="46" style="84" customWidth="1"/>
    <col min="15846" max="15846" width="14" style="84" bestFit="1" customWidth="1"/>
    <col min="15847" max="15847" width="10.7109375" style="84" bestFit="1" customWidth="1"/>
    <col min="15848" max="15848" width="10.28515625" style="84" customWidth="1"/>
    <col min="15849" max="15849" width="10" style="84" bestFit="1" customWidth="1"/>
    <col min="15850" max="15850" width="21.7109375" style="84" bestFit="1" customWidth="1"/>
    <col min="15851" max="15851" width="11.28515625" style="84" customWidth="1"/>
    <col min="15852" max="15852" width="8.28515625" style="84" bestFit="1" customWidth="1"/>
    <col min="15853" max="15853" width="9" style="84" customWidth="1"/>
    <col min="15854" max="16093" width="8.85546875" style="84"/>
    <col min="16094" max="16094" width="20.28515625" style="84" customWidth="1"/>
    <col min="16095" max="16095" width="12.140625" style="84" bestFit="1" customWidth="1"/>
    <col min="16096" max="16096" width="10.140625" style="84" bestFit="1" customWidth="1"/>
    <col min="16097" max="16097" width="16.5703125" style="84" bestFit="1" customWidth="1"/>
    <col min="16098" max="16098" width="11.28515625" style="84" bestFit="1" customWidth="1"/>
    <col min="16099" max="16099" width="19.5703125" style="84" customWidth="1"/>
    <col min="16100" max="16100" width="10.85546875" style="84" bestFit="1" customWidth="1"/>
    <col min="16101" max="16101" width="46" style="84" customWidth="1"/>
    <col min="16102" max="16102" width="14" style="84" bestFit="1" customWidth="1"/>
    <col min="16103" max="16103" width="10.7109375" style="84" bestFit="1" customWidth="1"/>
    <col min="16104" max="16104" width="10.28515625" style="84" customWidth="1"/>
    <col min="16105" max="16105" width="10" style="84" bestFit="1" customWidth="1"/>
    <col min="16106" max="16106" width="21.7109375" style="84" bestFit="1" customWidth="1"/>
    <col min="16107" max="16107" width="11.28515625" style="84" customWidth="1"/>
    <col min="16108" max="16108" width="8.28515625" style="84" bestFit="1" customWidth="1"/>
    <col min="16109" max="16109" width="9" style="84" customWidth="1"/>
    <col min="16110" max="16384" width="8.85546875" style="84"/>
  </cols>
  <sheetData>
    <row r="1" spans="1:15" s="81" customFormat="1" ht="30" customHeight="1" x14ac:dyDescent="0.25">
      <c r="A1" s="43" t="s">
        <v>1</v>
      </c>
      <c r="B1" s="43" t="s">
        <v>2</v>
      </c>
      <c r="C1" s="43" t="s">
        <v>4</v>
      </c>
      <c r="D1" s="43" t="s">
        <v>5</v>
      </c>
      <c r="E1" s="43" t="s">
        <v>6</v>
      </c>
      <c r="F1" s="44" t="s">
        <v>7</v>
      </c>
      <c r="G1" s="43" t="s">
        <v>8</v>
      </c>
      <c r="H1" s="45" t="s">
        <v>542</v>
      </c>
      <c r="I1" s="45" t="s">
        <v>10</v>
      </c>
      <c r="J1" s="45" t="s">
        <v>11</v>
      </c>
      <c r="K1" s="45" t="s">
        <v>12</v>
      </c>
      <c r="L1" s="45" t="s">
        <v>13</v>
      </c>
      <c r="M1" s="45" t="s">
        <v>14</v>
      </c>
      <c r="N1" s="45" t="s">
        <v>170</v>
      </c>
      <c r="O1" s="45" t="s">
        <v>15</v>
      </c>
    </row>
    <row r="2" spans="1:15" s="81" customFormat="1" ht="24.75" customHeight="1" x14ac:dyDescent="0.25">
      <c r="A2" s="170" t="s">
        <v>255</v>
      </c>
      <c r="B2" s="171" t="s">
        <v>108</v>
      </c>
      <c r="C2" s="171" t="s">
        <v>543</v>
      </c>
      <c r="D2" s="171" t="s">
        <v>544</v>
      </c>
      <c r="E2" s="171" t="s">
        <v>544</v>
      </c>
      <c r="F2" s="188" t="s">
        <v>545</v>
      </c>
      <c r="G2" s="173" t="s">
        <v>91</v>
      </c>
      <c r="H2" s="174">
        <v>628</v>
      </c>
      <c r="I2" s="179">
        <v>0</v>
      </c>
      <c r="J2" s="180">
        <v>0</v>
      </c>
      <c r="K2" s="182">
        <v>0</v>
      </c>
      <c r="L2" s="183">
        <v>0</v>
      </c>
      <c r="M2" s="182">
        <v>0</v>
      </c>
      <c r="N2" s="182">
        <v>0</v>
      </c>
      <c r="O2" s="51">
        <f>H2+K2+L2+M2</f>
        <v>628</v>
      </c>
    </row>
    <row r="3" spans="1:15" ht="24.75" customHeight="1" x14ac:dyDescent="0.25">
      <c r="A3" s="170" t="s">
        <v>514</v>
      </c>
      <c r="B3" s="171" t="s">
        <v>108</v>
      </c>
      <c r="C3" s="171" t="s">
        <v>546</v>
      </c>
      <c r="D3" s="171" t="s">
        <v>547</v>
      </c>
      <c r="E3" s="171" t="s">
        <v>548</v>
      </c>
      <c r="F3" s="188" t="s">
        <v>518</v>
      </c>
      <c r="G3" s="173" t="s">
        <v>120</v>
      </c>
      <c r="H3" s="174">
        <v>505.7</v>
      </c>
      <c r="I3" s="179">
        <v>414.86</v>
      </c>
      <c r="J3" s="180">
        <v>2</v>
      </c>
      <c r="K3" s="182">
        <f>J3*I3</f>
        <v>829.72</v>
      </c>
      <c r="L3" s="183">
        <f>16.5+32+7+81.4</f>
        <v>136.9</v>
      </c>
      <c r="M3" s="182">
        <f>70.2+24.08+71.52</f>
        <v>165.8</v>
      </c>
      <c r="N3" s="182">
        <v>0</v>
      </c>
      <c r="O3" s="51">
        <f>H3+K3+L3+M3</f>
        <v>1638.1200000000001</v>
      </c>
    </row>
    <row r="4" spans="1:15" ht="24.75" customHeight="1" x14ac:dyDescent="0.25">
      <c r="A4" s="176" t="s">
        <v>549</v>
      </c>
      <c r="B4" s="171" t="s">
        <v>98</v>
      </c>
      <c r="C4" s="171" t="s">
        <v>550</v>
      </c>
      <c r="D4" s="171" t="s">
        <v>551</v>
      </c>
      <c r="E4" s="171" t="s">
        <v>548</v>
      </c>
      <c r="F4" s="189" t="s">
        <v>552</v>
      </c>
      <c r="G4" s="185" t="s">
        <v>120</v>
      </c>
      <c r="H4" s="174">
        <v>999.81</v>
      </c>
      <c r="I4" s="179">
        <v>284</v>
      </c>
      <c r="J4" s="181">
        <v>1</v>
      </c>
      <c r="K4" s="182">
        <v>284</v>
      </c>
      <c r="L4" s="186">
        <v>136.21</v>
      </c>
      <c r="M4" s="182">
        <v>233.72</v>
      </c>
      <c r="N4" s="182">
        <v>0</v>
      </c>
      <c r="O4" s="51">
        <f>H4+K4+L4+M4</f>
        <v>1653.74</v>
      </c>
    </row>
    <row r="5" spans="1:15" ht="24.75" customHeight="1" x14ac:dyDescent="0.25">
      <c r="A5" s="170" t="s">
        <v>255</v>
      </c>
      <c r="B5" s="171" t="s">
        <v>108</v>
      </c>
      <c r="C5" s="171" t="s">
        <v>553</v>
      </c>
      <c r="D5" s="171" t="s">
        <v>554</v>
      </c>
      <c r="E5" s="171" t="s">
        <v>555</v>
      </c>
      <c r="F5" s="188" t="s">
        <v>556</v>
      </c>
      <c r="G5" s="173" t="s">
        <v>164</v>
      </c>
      <c r="H5" s="174">
        <v>2556.42</v>
      </c>
      <c r="I5" s="179">
        <v>0</v>
      </c>
      <c r="J5" s="180">
        <v>0</v>
      </c>
      <c r="K5" s="182">
        <v>0</v>
      </c>
      <c r="L5" s="183">
        <v>0</v>
      </c>
      <c r="M5" s="182">
        <v>0</v>
      </c>
      <c r="N5" s="182">
        <v>0</v>
      </c>
      <c r="O5" s="51">
        <f t="shared" ref="O5:O7" si="0">H5+K5+L5+M5</f>
        <v>2556.42</v>
      </c>
    </row>
    <row r="6" spans="1:15" ht="24.75" customHeight="1" x14ac:dyDescent="0.25">
      <c r="A6" s="176" t="s">
        <v>137</v>
      </c>
      <c r="B6" s="171" t="s">
        <v>108</v>
      </c>
      <c r="C6" s="171" t="s">
        <v>557</v>
      </c>
      <c r="D6" s="171" t="s">
        <v>554</v>
      </c>
      <c r="E6" s="171" t="s">
        <v>558</v>
      </c>
      <c r="F6" s="188" t="s">
        <v>559</v>
      </c>
      <c r="G6" s="173" t="s">
        <v>120</v>
      </c>
      <c r="H6" s="174">
        <v>1158.7</v>
      </c>
      <c r="I6" s="179">
        <f>K6/J6</f>
        <v>368.41</v>
      </c>
      <c r="J6" s="180">
        <v>1</v>
      </c>
      <c r="K6" s="182">
        <v>368.41</v>
      </c>
      <c r="L6" s="183">
        <v>0</v>
      </c>
      <c r="M6" s="182">
        <v>80</v>
      </c>
      <c r="N6" s="182">
        <v>0</v>
      </c>
      <c r="O6" s="51">
        <f t="shared" si="0"/>
        <v>1607.1100000000001</v>
      </c>
    </row>
    <row r="7" spans="1:15" ht="24.75" customHeight="1" x14ac:dyDescent="0.25">
      <c r="A7" s="176" t="s">
        <v>259</v>
      </c>
      <c r="B7" s="171" t="s">
        <v>108</v>
      </c>
      <c r="C7" s="171" t="s">
        <v>560</v>
      </c>
      <c r="D7" s="171" t="s">
        <v>555</v>
      </c>
      <c r="E7" s="171" t="s">
        <v>555</v>
      </c>
      <c r="F7" s="188" t="s">
        <v>556</v>
      </c>
      <c r="G7" s="173" t="s">
        <v>91</v>
      </c>
      <c r="H7" s="174">
        <v>1447.85</v>
      </c>
      <c r="I7" s="179">
        <f>K7*J7</f>
        <v>532.79999999999995</v>
      </c>
      <c r="J7" s="180">
        <v>1</v>
      </c>
      <c r="K7" s="182">
        <v>532.79999999999995</v>
      </c>
      <c r="L7" s="183">
        <v>274.35000000000002</v>
      </c>
      <c r="M7" s="182">
        <v>35</v>
      </c>
      <c r="N7" s="182">
        <v>0</v>
      </c>
      <c r="O7" s="51">
        <f t="shared" si="0"/>
        <v>2290</v>
      </c>
    </row>
    <row r="8" spans="1:15" ht="25.5" customHeight="1" x14ac:dyDescent="0.25">
      <c r="A8" s="87" t="s">
        <v>44</v>
      </c>
      <c r="H8" s="144">
        <f>SUM(H2:H7)</f>
        <v>7296.48</v>
      </c>
      <c r="K8" s="165">
        <f>SUM(K2:K7)</f>
        <v>2014.93</v>
      </c>
      <c r="L8" s="165">
        <f t="shared" ref="L8:N8" si="1">SUM(L2:L7)</f>
        <v>547.46</v>
      </c>
      <c r="M8" s="165">
        <f t="shared" si="1"/>
        <v>514.52</v>
      </c>
      <c r="N8" s="165">
        <f t="shared" si="1"/>
        <v>0</v>
      </c>
      <c r="O8" s="144">
        <f>SUM(O2:O7)</f>
        <v>10373.39</v>
      </c>
    </row>
    <row r="9" spans="1:15" x14ac:dyDescent="0.25">
      <c r="A9" s="87" t="s">
        <v>44</v>
      </c>
    </row>
    <row r="10" spans="1:15" x14ac:dyDescent="0.25">
      <c r="A10" s="87" t="s">
        <v>44</v>
      </c>
    </row>
    <row r="11" spans="1:15" x14ac:dyDescent="0.25">
      <c r="A11" s="87" t="s">
        <v>44</v>
      </c>
    </row>
    <row r="12" spans="1:15" x14ac:dyDescent="0.25">
      <c r="A12" s="87" t="s">
        <v>44</v>
      </c>
    </row>
    <row r="13" spans="1:15" x14ac:dyDescent="0.25">
      <c r="A13" s="87" t="s">
        <v>44</v>
      </c>
    </row>
    <row r="14" spans="1:15" x14ac:dyDescent="0.25">
      <c r="A14" s="87" t="s">
        <v>44</v>
      </c>
    </row>
    <row r="15" spans="1:15" x14ac:dyDescent="0.25">
      <c r="A15" s="87" t="s">
        <v>44</v>
      </c>
    </row>
    <row r="16" spans="1:15" x14ac:dyDescent="0.25">
      <c r="A16" s="87" t="s">
        <v>44</v>
      </c>
    </row>
    <row r="17" spans="1:1" x14ac:dyDescent="0.25">
      <c r="A17" s="87" t="s">
        <v>44</v>
      </c>
    </row>
    <row r="18" spans="1:1" x14ac:dyDescent="0.25">
      <c r="A18" s="87" t="s">
        <v>44</v>
      </c>
    </row>
    <row r="19" spans="1:1" x14ac:dyDescent="0.25">
      <c r="A19" s="87" t="s">
        <v>44</v>
      </c>
    </row>
    <row r="20" spans="1:1" x14ac:dyDescent="0.25">
      <c r="A20" s="87" t="s">
        <v>44</v>
      </c>
    </row>
    <row r="21" spans="1:1" x14ac:dyDescent="0.25">
      <c r="A21" s="87" t="s">
        <v>44</v>
      </c>
    </row>
    <row r="22" spans="1:1" x14ac:dyDescent="0.25">
      <c r="A22" s="87" t="s">
        <v>44</v>
      </c>
    </row>
    <row r="23" spans="1:1" x14ac:dyDescent="0.25">
      <c r="A23" s="87" t="s">
        <v>44</v>
      </c>
    </row>
    <row r="24" spans="1:1" x14ac:dyDescent="0.25">
      <c r="A24" s="87" t="s">
        <v>44</v>
      </c>
    </row>
  </sheetData>
  <sortState xmlns:xlrd2="http://schemas.microsoft.com/office/spreadsheetml/2017/richdata2" ref="A2:O24">
    <sortCondition ref="D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C2:C7" numberStoredAsText="1"/>
    <ignoredError sqref="O2:O7" unlocked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64B9-568E-4A21-8272-54BDC00DEC90}">
  <dimension ref="A1:N10"/>
  <sheetViews>
    <sheetView tabSelected="1" workbookViewId="0">
      <selection activeCell="N9" sqref="N9"/>
    </sheetView>
  </sheetViews>
  <sheetFormatPr defaultRowHeight="15" x14ac:dyDescent="0.25"/>
  <cols>
    <col min="1" max="1" width="19.28515625" customWidth="1"/>
    <col min="2" max="14" width="11.7109375" customWidth="1"/>
  </cols>
  <sheetData>
    <row r="1" spans="1:14" x14ac:dyDescent="0.25">
      <c r="A1" t="s">
        <v>561</v>
      </c>
    </row>
    <row r="3" spans="1:14" x14ac:dyDescent="0.25">
      <c r="B3" s="198" t="s">
        <v>562</v>
      </c>
      <c r="C3" s="198" t="s">
        <v>563</v>
      </c>
      <c r="D3" s="198" t="s">
        <v>564</v>
      </c>
      <c r="E3" s="198" t="s">
        <v>565</v>
      </c>
      <c r="F3" s="198" t="s">
        <v>566</v>
      </c>
      <c r="G3" s="198" t="s">
        <v>567</v>
      </c>
      <c r="H3" s="198" t="s">
        <v>568</v>
      </c>
      <c r="I3" s="198" t="s">
        <v>569</v>
      </c>
      <c r="J3" s="198" t="s">
        <v>570</v>
      </c>
      <c r="K3" s="198" t="s">
        <v>571</v>
      </c>
      <c r="L3" s="198" t="s">
        <v>572</v>
      </c>
      <c r="M3" s="198" t="s">
        <v>573</v>
      </c>
      <c r="N3" s="198" t="s">
        <v>574</v>
      </c>
    </row>
    <row r="4" spans="1:14" x14ac:dyDescent="0.2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x14ac:dyDescent="0.25">
      <c r="A5" s="199" t="s">
        <v>575</v>
      </c>
      <c r="B5" s="200">
        <f>'JAN 2019'!L11</f>
        <v>2431.56</v>
      </c>
      <c r="C5" s="200">
        <f>'FEV 2019'!L15</f>
        <v>3079.4</v>
      </c>
      <c r="D5" s="200">
        <f>'MAR 2019'!L19</f>
        <v>2480.7999999999997</v>
      </c>
      <c r="E5" s="200">
        <f>'ABRIL 2019'!K16</f>
        <v>3044.5149999999999</v>
      </c>
      <c r="F5" s="200">
        <f>'MAIO 2019'!L22</f>
        <v>52076.020000000004</v>
      </c>
      <c r="G5" s="200">
        <f>'JUN 2019'!K24</f>
        <v>18885.329999999998</v>
      </c>
      <c r="H5" s="200">
        <f>'JUL 2019'!L16</f>
        <v>1263.42</v>
      </c>
      <c r="I5" s="200">
        <f>'AGO 2019'!K18</f>
        <v>3711.58</v>
      </c>
      <c r="J5" s="200">
        <f>'SET 2019'!K26</f>
        <v>6391.170000000001</v>
      </c>
      <c r="K5" s="200">
        <f>'OUT 2019'!K30</f>
        <v>8968.510000000002</v>
      </c>
      <c r="L5" s="200">
        <f>'NOV 2019'!K14</f>
        <v>2182.9899999999998</v>
      </c>
      <c r="M5" s="200">
        <f>'DEZ 2019'!K8</f>
        <v>2014.93</v>
      </c>
      <c r="N5" s="200">
        <f>SUM(B5:M5)</f>
        <v>106530.22499999999</v>
      </c>
    </row>
    <row r="6" spans="1:14" x14ac:dyDescent="0.25">
      <c r="A6" s="193" t="s">
        <v>576</v>
      </c>
      <c r="B6" s="195">
        <f>'JAN 2019'!N11</f>
        <v>965.26</v>
      </c>
      <c r="C6" s="195">
        <f>'FEV 2019'!N15</f>
        <v>1093.23</v>
      </c>
      <c r="D6" s="195">
        <f>'MAR 2019'!N19</f>
        <v>745.48</v>
      </c>
      <c r="E6" s="195">
        <f>'ABRIL 2019'!M16</f>
        <v>1878.3799999999999</v>
      </c>
      <c r="F6" s="195">
        <f>8038.78+15570.2</f>
        <v>23608.98</v>
      </c>
      <c r="G6" s="195">
        <f>'JUN 2019'!M24+'JUN 2019'!N24</f>
        <v>4204.78</v>
      </c>
      <c r="H6" s="195">
        <f>'JUL 2019'!N16+'JUL 2019'!O16</f>
        <v>927.36999999999989</v>
      </c>
      <c r="I6" s="195">
        <f>'AGO 2019'!M18</f>
        <v>1619.54</v>
      </c>
      <c r="J6" s="195">
        <f>'SET 2019'!M26+'SET 2019'!N26</f>
        <v>3588.24</v>
      </c>
      <c r="K6" s="195">
        <f>'OUT 2019'!M30+'OUT 2019'!N30</f>
        <v>3148.32</v>
      </c>
      <c r="L6" s="195">
        <f>'NOV 2019'!M14+'NOV 2019'!N14</f>
        <v>1471.08</v>
      </c>
      <c r="M6" s="195">
        <f>'DEZ 2019'!M8</f>
        <v>514.52</v>
      </c>
      <c r="N6" s="195">
        <f>SUM(B6:M6)</f>
        <v>43765.179999999993</v>
      </c>
    </row>
    <row r="7" spans="1:14" x14ac:dyDescent="0.25">
      <c r="A7" s="199" t="s">
        <v>577</v>
      </c>
      <c r="B7" s="200">
        <f>'JAN 2019'!I11</f>
        <v>14540.49</v>
      </c>
      <c r="C7" s="200">
        <f>'FEV 2019'!I15</f>
        <v>23840.859999999997</v>
      </c>
      <c r="D7" s="200">
        <f>'MAR 2019'!I19</f>
        <v>20704.770000000004</v>
      </c>
      <c r="E7" s="200">
        <f>'ABRIL 2019'!H16</f>
        <v>36164.83</v>
      </c>
      <c r="F7" s="200">
        <f>'MAIO 2019'!I22</f>
        <v>81369.770000000019</v>
      </c>
      <c r="G7" s="200">
        <f>'JUN 2019'!H24</f>
        <v>137051.78000000003</v>
      </c>
      <c r="H7" s="200">
        <f>'JUL 2019'!I16</f>
        <v>26737.39</v>
      </c>
      <c r="I7" s="200">
        <f>'AGO 2019'!H18</f>
        <v>20462.57</v>
      </c>
      <c r="J7" s="200">
        <f>'SET 2019'!H26</f>
        <v>26585.899999999998</v>
      </c>
      <c r="K7" s="200">
        <f>'OUT 2019'!H30</f>
        <v>69268.029999999984</v>
      </c>
      <c r="L7" s="200">
        <f>'NOV 2019'!H14</f>
        <v>24363.34</v>
      </c>
      <c r="M7" s="200">
        <f>'DEZ 2019'!H8</f>
        <v>7296.48</v>
      </c>
      <c r="N7" s="200">
        <f>SUM(B7:M7)</f>
        <v>488386.21000000008</v>
      </c>
    </row>
    <row r="8" spans="1:14" x14ac:dyDescent="0.25">
      <c r="A8" s="193" t="s">
        <v>578</v>
      </c>
      <c r="B8" s="195">
        <f>'JAN 2019'!M11</f>
        <v>937.84999999999991</v>
      </c>
      <c r="C8" s="195">
        <f>'FEV 2019'!M15</f>
        <v>1545.3999999999999</v>
      </c>
      <c r="D8" s="195">
        <f>'MAR 2019'!M19</f>
        <v>992.63</v>
      </c>
      <c r="E8" s="195">
        <f>'ABRIL 2019'!L16</f>
        <v>765.95999999999992</v>
      </c>
      <c r="F8" s="195">
        <f>'MAIO 2019'!M22</f>
        <v>7418.5499999999984</v>
      </c>
      <c r="G8" s="195">
        <f>'JUN 2019'!L24</f>
        <v>3712.7200000000003</v>
      </c>
      <c r="H8" s="195">
        <f>'JUL 2019'!M16</f>
        <v>790.42</v>
      </c>
      <c r="I8" s="195">
        <f>'AGO 2019'!L18</f>
        <v>1164.3400000000001</v>
      </c>
      <c r="J8" s="195">
        <f>'SET 2019'!L26</f>
        <v>2611.84</v>
      </c>
      <c r="K8" s="195">
        <f>'OUT 2019'!L30</f>
        <v>1811.4600000000003</v>
      </c>
      <c r="L8" s="195">
        <f>'NOV 2019'!L14</f>
        <v>576.24</v>
      </c>
      <c r="M8" s="195">
        <f>'DEZ 2019'!L8</f>
        <v>547.46</v>
      </c>
      <c r="N8" s="195">
        <f>SUM(B8:M8)</f>
        <v>22874.870000000003</v>
      </c>
    </row>
    <row r="9" spans="1:14" x14ac:dyDescent="0.25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 x14ac:dyDescent="0.25">
      <c r="A10" s="196" t="s">
        <v>574</v>
      </c>
      <c r="B10" s="197">
        <f>SUM(B5:B9)</f>
        <v>18875.159999999996</v>
      </c>
      <c r="C10" s="197">
        <f t="shared" ref="C10:N10" si="0">SUM(C5:C9)</f>
        <v>29558.89</v>
      </c>
      <c r="D10" s="197">
        <f t="shared" si="0"/>
        <v>24923.680000000004</v>
      </c>
      <c r="E10" s="197">
        <f t="shared" si="0"/>
        <v>41853.684999999998</v>
      </c>
      <c r="F10" s="197">
        <f t="shared" si="0"/>
        <v>164473.32</v>
      </c>
      <c r="G10" s="197">
        <f t="shared" si="0"/>
        <v>163854.61000000002</v>
      </c>
      <c r="H10" s="197">
        <f t="shared" si="0"/>
        <v>29718.6</v>
      </c>
      <c r="I10" s="197">
        <f t="shared" si="0"/>
        <v>26958.03</v>
      </c>
      <c r="J10" s="197">
        <f t="shared" si="0"/>
        <v>39177.149999999994</v>
      </c>
      <c r="K10" s="197">
        <f t="shared" si="0"/>
        <v>83196.319999999992</v>
      </c>
      <c r="L10" s="197">
        <f t="shared" si="0"/>
        <v>28593.65</v>
      </c>
      <c r="M10" s="197">
        <f t="shared" si="0"/>
        <v>10373.39</v>
      </c>
      <c r="N10" s="197">
        <f t="shared" si="0"/>
        <v>661556.48499999999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5"/>
  <sheetViews>
    <sheetView showGridLines="0" topLeftCell="G12" zoomScale="90" zoomScaleNormal="90" workbookViewId="0">
      <selection activeCell="C6" sqref="C6"/>
    </sheetView>
  </sheetViews>
  <sheetFormatPr defaultColWidth="8.85546875" defaultRowHeight="12" x14ac:dyDescent="0.25"/>
  <cols>
    <col min="1" max="1" width="26.28515625" style="26" customWidth="1"/>
    <col min="2" max="2" width="13.28515625" style="23" customWidth="1"/>
    <col min="3" max="3" width="11.28515625" style="23" bestFit="1" customWidth="1"/>
    <col min="4" max="4" width="15" style="23" customWidth="1"/>
    <col min="5" max="6" width="10.85546875" style="23" customWidth="1"/>
    <col min="7" max="7" width="46" style="26" customWidth="1"/>
    <col min="8" max="8" width="15.42578125" style="26" customWidth="1"/>
    <col min="9" max="9" width="13.7109375" style="23" customWidth="1"/>
    <col min="10" max="11" width="13.140625" style="23" customWidth="1"/>
    <col min="12" max="14" width="13.5703125" style="23" customWidth="1"/>
    <col min="15" max="15" width="14.7109375" style="23" customWidth="1"/>
    <col min="16" max="254" width="8.85546875" style="23"/>
    <col min="255" max="255" width="20.28515625" style="23" customWidth="1"/>
    <col min="256" max="256" width="12.140625" style="23" bestFit="1" customWidth="1"/>
    <col min="257" max="257" width="10.140625" style="23" bestFit="1" customWidth="1"/>
    <col min="258" max="258" width="16.5703125" style="23" bestFit="1" customWidth="1"/>
    <col min="259" max="259" width="11.28515625" style="23" bestFit="1" customWidth="1"/>
    <col min="260" max="260" width="19.5703125" style="23" customWidth="1"/>
    <col min="261" max="261" width="10.85546875" style="23" bestFit="1" customWidth="1"/>
    <col min="262" max="262" width="46" style="23" customWidth="1"/>
    <col min="263" max="263" width="14" style="23" bestFit="1" customWidth="1"/>
    <col min="264" max="264" width="10.7109375" style="23" bestFit="1" customWidth="1"/>
    <col min="265" max="265" width="10.28515625" style="23" customWidth="1"/>
    <col min="266" max="266" width="10" style="23" bestFit="1" customWidth="1"/>
    <col min="267" max="267" width="21.7109375" style="23" bestFit="1" customWidth="1"/>
    <col min="268" max="268" width="11.28515625" style="23" customWidth="1"/>
    <col min="269" max="269" width="8.28515625" style="23" bestFit="1" customWidth="1"/>
    <col min="270" max="270" width="9" style="23" customWidth="1"/>
    <col min="271" max="510" width="8.85546875" style="23"/>
    <col min="511" max="511" width="20.28515625" style="23" customWidth="1"/>
    <col min="512" max="512" width="12.140625" style="23" bestFit="1" customWidth="1"/>
    <col min="513" max="513" width="10.140625" style="23" bestFit="1" customWidth="1"/>
    <col min="514" max="514" width="16.5703125" style="23" bestFit="1" customWidth="1"/>
    <col min="515" max="515" width="11.28515625" style="23" bestFit="1" customWidth="1"/>
    <col min="516" max="516" width="19.5703125" style="23" customWidth="1"/>
    <col min="517" max="517" width="10.85546875" style="23" bestFit="1" customWidth="1"/>
    <col min="518" max="518" width="46" style="23" customWidth="1"/>
    <col min="519" max="519" width="14" style="23" bestFit="1" customWidth="1"/>
    <col min="520" max="520" width="10.7109375" style="23" bestFit="1" customWidth="1"/>
    <col min="521" max="521" width="10.28515625" style="23" customWidth="1"/>
    <col min="522" max="522" width="10" style="23" bestFit="1" customWidth="1"/>
    <col min="523" max="523" width="21.7109375" style="23" bestFit="1" customWidth="1"/>
    <col min="524" max="524" width="11.28515625" style="23" customWidth="1"/>
    <col min="525" max="525" width="8.28515625" style="23" bestFit="1" customWidth="1"/>
    <col min="526" max="526" width="9" style="23" customWidth="1"/>
    <col min="527" max="766" width="8.85546875" style="23"/>
    <col min="767" max="767" width="20.28515625" style="23" customWidth="1"/>
    <col min="768" max="768" width="12.140625" style="23" bestFit="1" customWidth="1"/>
    <col min="769" max="769" width="10.140625" style="23" bestFit="1" customWidth="1"/>
    <col min="770" max="770" width="16.5703125" style="23" bestFit="1" customWidth="1"/>
    <col min="771" max="771" width="11.28515625" style="23" bestFit="1" customWidth="1"/>
    <col min="772" max="772" width="19.5703125" style="23" customWidth="1"/>
    <col min="773" max="773" width="10.85546875" style="23" bestFit="1" customWidth="1"/>
    <col min="774" max="774" width="46" style="23" customWidth="1"/>
    <col min="775" max="775" width="14" style="23" bestFit="1" customWidth="1"/>
    <col min="776" max="776" width="10.7109375" style="23" bestFit="1" customWidth="1"/>
    <col min="777" max="777" width="10.28515625" style="23" customWidth="1"/>
    <col min="778" max="778" width="10" style="23" bestFit="1" customWidth="1"/>
    <col min="779" max="779" width="21.7109375" style="23" bestFit="1" customWidth="1"/>
    <col min="780" max="780" width="11.28515625" style="23" customWidth="1"/>
    <col min="781" max="781" width="8.28515625" style="23" bestFit="1" customWidth="1"/>
    <col min="782" max="782" width="9" style="23" customWidth="1"/>
    <col min="783" max="1022" width="8.85546875" style="23"/>
    <col min="1023" max="1023" width="20.28515625" style="23" customWidth="1"/>
    <col min="1024" max="1024" width="12.140625" style="23" bestFit="1" customWidth="1"/>
    <col min="1025" max="1025" width="10.140625" style="23" bestFit="1" customWidth="1"/>
    <col min="1026" max="1026" width="16.5703125" style="23" bestFit="1" customWidth="1"/>
    <col min="1027" max="1027" width="11.28515625" style="23" bestFit="1" customWidth="1"/>
    <col min="1028" max="1028" width="19.5703125" style="23" customWidth="1"/>
    <col min="1029" max="1029" width="10.85546875" style="23" bestFit="1" customWidth="1"/>
    <col min="1030" max="1030" width="46" style="23" customWidth="1"/>
    <col min="1031" max="1031" width="14" style="23" bestFit="1" customWidth="1"/>
    <col min="1032" max="1032" width="10.7109375" style="23" bestFit="1" customWidth="1"/>
    <col min="1033" max="1033" width="10.28515625" style="23" customWidth="1"/>
    <col min="1034" max="1034" width="10" style="23" bestFit="1" customWidth="1"/>
    <col min="1035" max="1035" width="21.7109375" style="23" bestFit="1" customWidth="1"/>
    <col min="1036" max="1036" width="11.28515625" style="23" customWidth="1"/>
    <col min="1037" max="1037" width="8.28515625" style="23" bestFit="1" customWidth="1"/>
    <col min="1038" max="1038" width="9" style="23" customWidth="1"/>
    <col min="1039" max="1278" width="8.85546875" style="23"/>
    <col min="1279" max="1279" width="20.28515625" style="23" customWidth="1"/>
    <col min="1280" max="1280" width="12.140625" style="23" bestFit="1" customWidth="1"/>
    <col min="1281" max="1281" width="10.140625" style="23" bestFit="1" customWidth="1"/>
    <col min="1282" max="1282" width="16.5703125" style="23" bestFit="1" customWidth="1"/>
    <col min="1283" max="1283" width="11.28515625" style="23" bestFit="1" customWidth="1"/>
    <col min="1284" max="1284" width="19.5703125" style="23" customWidth="1"/>
    <col min="1285" max="1285" width="10.85546875" style="23" bestFit="1" customWidth="1"/>
    <col min="1286" max="1286" width="46" style="23" customWidth="1"/>
    <col min="1287" max="1287" width="14" style="23" bestFit="1" customWidth="1"/>
    <col min="1288" max="1288" width="10.7109375" style="23" bestFit="1" customWidth="1"/>
    <col min="1289" max="1289" width="10.28515625" style="23" customWidth="1"/>
    <col min="1290" max="1290" width="10" style="23" bestFit="1" customWidth="1"/>
    <col min="1291" max="1291" width="21.7109375" style="23" bestFit="1" customWidth="1"/>
    <col min="1292" max="1292" width="11.28515625" style="23" customWidth="1"/>
    <col min="1293" max="1293" width="8.28515625" style="23" bestFit="1" customWidth="1"/>
    <col min="1294" max="1294" width="9" style="23" customWidth="1"/>
    <col min="1295" max="1534" width="8.85546875" style="23"/>
    <col min="1535" max="1535" width="20.28515625" style="23" customWidth="1"/>
    <col min="1536" max="1536" width="12.140625" style="23" bestFit="1" customWidth="1"/>
    <col min="1537" max="1537" width="10.140625" style="23" bestFit="1" customWidth="1"/>
    <col min="1538" max="1538" width="16.5703125" style="23" bestFit="1" customWidth="1"/>
    <col min="1539" max="1539" width="11.28515625" style="23" bestFit="1" customWidth="1"/>
    <col min="1540" max="1540" width="19.5703125" style="23" customWidth="1"/>
    <col min="1541" max="1541" width="10.85546875" style="23" bestFit="1" customWidth="1"/>
    <col min="1542" max="1542" width="46" style="23" customWidth="1"/>
    <col min="1543" max="1543" width="14" style="23" bestFit="1" customWidth="1"/>
    <col min="1544" max="1544" width="10.7109375" style="23" bestFit="1" customWidth="1"/>
    <col min="1545" max="1545" width="10.28515625" style="23" customWidth="1"/>
    <col min="1546" max="1546" width="10" style="23" bestFit="1" customWidth="1"/>
    <col min="1547" max="1547" width="21.7109375" style="23" bestFit="1" customWidth="1"/>
    <col min="1548" max="1548" width="11.28515625" style="23" customWidth="1"/>
    <col min="1549" max="1549" width="8.28515625" style="23" bestFit="1" customWidth="1"/>
    <col min="1550" max="1550" width="9" style="23" customWidth="1"/>
    <col min="1551" max="1790" width="8.85546875" style="23"/>
    <col min="1791" max="1791" width="20.28515625" style="23" customWidth="1"/>
    <col min="1792" max="1792" width="12.140625" style="23" bestFit="1" customWidth="1"/>
    <col min="1793" max="1793" width="10.140625" style="23" bestFit="1" customWidth="1"/>
    <col min="1794" max="1794" width="16.5703125" style="23" bestFit="1" customWidth="1"/>
    <col min="1795" max="1795" width="11.28515625" style="23" bestFit="1" customWidth="1"/>
    <col min="1796" max="1796" width="19.5703125" style="23" customWidth="1"/>
    <col min="1797" max="1797" width="10.85546875" style="23" bestFit="1" customWidth="1"/>
    <col min="1798" max="1798" width="46" style="23" customWidth="1"/>
    <col min="1799" max="1799" width="14" style="23" bestFit="1" customWidth="1"/>
    <col min="1800" max="1800" width="10.7109375" style="23" bestFit="1" customWidth="1"/>
    <col min="1801" max="1801" width="10.28515625" style="23" customWidth="1"/>
    <col min="1802" max="1802" width="10" style="23" bestFit="1" customWidth="1"/>
    <col min="1803" max="1803" width="21.7109375" style="23" bestFit="1" customWidth="1"/>
    <col min="1804" max="1804" width="11.28515625" style="23" customWidth="1"/>
    <col min="1805" max="1805" width="8.28515625" style="23" bestFit="1" customWidth="1"/>
    <col min="1806" max="1806" width="9" style="23" customWidth="1"/>
    <col min="1807" max="2046" width="8.85546875" style="23"/>
    <col min="2047" max="2047" width="20.28515625" style="23" customWidth="1"/>
    <col min="2048" max="2048" width="12.140625" style="23" bestFit="1" customWidth="1"/>
    <col min="2049" max="2049" width="10.140625" style="23" bestFit="1" customWidth="1"/>
    <col min="2050" max="2050" width="16.5703125" style="23" bestFit="1" customWidth="1"/>
    <col min="2051" max="2051" width="11.28515625" style="23" bestFit="1" customWidth="1"/>
    <col min="2052" max="2052" width="19.5703125" style="23" customWidth="1"/>
    <col min="2053" max="2053" width="10.85546875" style="23" bestFit="1" customWidth="1"/>
    <col min="2054" max="2054" width="46" style="23" customWidth="1"/>
    <col min="2055" max="2055" width="14" style="23" bestFit="1" customWidth="1"/>
    <col min="2056" max="2056" width="10.7109375" style="23" bestFit="1" customWidth="1"/>
    <col min="2057" max="2057" width="10.28515625" style="23" customWidth="1"/>
    <col min="2058" max="2058" width="10" style="23" bestFit="1" customWidth="1"/>
    <col min="2059" max="2059" width="21.7109375" style="23" bestFit="1" customWidth="1"/>
    <col min="2060" max="2060" width="11.28515625" style="23" customWidth="1"/>
    <col min="2061" max="2061" width="8.28515625" style="23" bestFit="1" customWidth="1"/>
    <col min="2062" max="2062" width="9" style="23" customWidth="1"/>
    <col min="2063" max="2302" width="8.85546875" style="23"/>
    <col min="2303" max="2303" width="20.28515625" style="23" customWidth="1"/>
    <col min="2304" max="2304" width="12.140625" style="23" bestFit="1" customWidth="1"/>
    <col min="2305" max="2305" width="10.140625" style="23" bestFit="1" customWidth="1"/>
    <col min="2306" max="2306" width="16.5703125" style="23" bestFit="1" customWidth="1"/>
    <col min="2307" max="2307" width="11.28515625" style="23" bestFit="1" customWidth="1"/>
    <col min="2308" max="2308" width="19.5703125" style="23" customWidth="1"/>
    <col min="2309" max="2309" width="10.85546875" style="23" bestFit="1" customWidth="1"/>
    <col min="2310" max="2310" width="46" style="23" customWidth="1"/>
    <col min="2311" max="2311" width="14" style="23" bestFit="1" customWidth="1"/>
    <col min="2312" max="2312" width="10.7109375" style="23" bestFit="1" customWidth="1"/>
    <col min="2313" max="2313" width="10.28515625" style="23" customWidth="1"/>
    <col min="2314" max="2314" width="10" style="23" bestFit="1" customWidth="1"/>
    <col min="2315" max="2315" width="21.7109375" style="23" bestFit="1" customWidth="1"/>
    <col min="2316" max="2316" width="11.28515625" style="23" customWidth="1"/>
    <col min="2317" max="2317" width="8.28515625" style="23" bestFit="1" customWidth="1"/>
    <col min="2318" max="2318" width="9" style="23" customWidth="1"/>
    <col min="2319" max="2558" width="8.85546875" style="23"/>
    <col min="2559" max="2559" width="20.28515625" style="23" customWidth="1"/>
    <col min="2560" max="2560" width="12.140625" style="23" bestFit="1" customWidth="1"/>
    <col min="2561" max="2561" width="10.140625" style="23" bestFit="1" customWidth="1"/>
    <col min="2562" max="2562" width="16.5703125" style="23" bestFit="1" customWidth="1"/>
    <col min="2563" max="2563" width="11.28515625" style="23" bestFit="1" customWidth="1"/>
    <col min="2564" max="2564" width="19.5703125" style="23" customWidth="1"/>
    <col min="2565" max="2565" width="10.85546875" style="23" bestFit="1" customWidth="1"/>
    <col min="2566" max="2566" width="46" style="23" customWidth="1"/>
    <col min="2567" max="2567" width="14" style="23" bestFit="1" customWidth="1"/>
    <col min="2568" max="2568" width="10.7109375" style="23" bestFit="1" customWidth="1"/>
    <col min="2569" max="2569" width="10.28515625" style="23" customWidth="1"/>
    <col min="2570" max="2570" width="10" style="23" bestFit="1" customWidth="1"/>
    <col min="2571" max="2571" width="21.7109375" style="23" bestFit="1" customWidth="1"/>
    <col min="2572" max="2572" width="11.28515625" style="23" customWidth="1"/>
    <col min="2573" max="2573" width="8.28515625" style="23" bestFit="1" customWidth="1"/>
    <col min="2574" max="2574" width="9" style="23" customWidth="1"/>
    <col min="2575" max="2814" width="8.85546875" style="23"/>
    <col min="2815" max="2815" width="20.28515625" style="23" customWidth="1"/>
    <col min="2816" max="2816" width="12.140625" style="23" bestFit="1" customWidth="1"/>
    <col min="2817" max="2817" width="10.140625" style="23" bestFit="1" customWidth="1"/>
    <col min="2818" max="2818" width="16.5703125" style="23" bestFit="1" customWidth="1"/>
    <col min="2819" max="2819" width="11.28515625" style="23" bestFit="1" customWidth="1"/>
    <col min="2820" max="2820" width="19.5703125" style="23" customWidth="1"/>
    <col min="2821" max="2821" width="10.85546875" style="23" bestFit="1" customWidth="1"/>
    <col min="2822" max="2822" width="46" style="23" customWidth="1"/>
    <col min="2823" max="2823" width="14" style="23" bestFit="1" customWidth="1"/>
    <col min="2824" max="2824" width="10.7109375" style="23" bestFit="1" customWidth="1"/>
    <col min="2825" max="2825" width="10.28515625" style="23" customWidth="1"/>
    <col min="2826" max="2826" width="10" style="23" bestFit="1" customWidth="1"/>
    <col min="2827" max="2827" width="21.7109375" style="23" bestFit="1" customWidth="1"/>
    <col min="2828" max="2828" width="11.28515625" style="23" customWidth="1"/>
    <col min="2829" max="2829" width="8.28515625" style="23" bestFit="1" customWidth="1"/>
    <col min="2830" max="2830" width="9" style="23" customWidth="1"/>
    <col min="2831" max="3070" width="8.85546875" style="23"/>
    <col min="3071" max="3071" width="20.28515625" style="23" customWidth="1"/>
    <col min="3072" max="3072" width="12.140625" style="23" bestFit="1" customWidth="1"/>
    <col min="3073" max="3073" width="10.140625" style="23" bestFit="1" customWidth="1"/>
    <col min="3074" max="3074" width="16.5703125" style="23" bestFit="1" customWidth="1"/>
    <col min="3075" max="3075" width="11.28515625" style="23" bestFit="1" customWidth="1"/>
    <col min="3076" max="3076" width="19.5703125" style="23" customWidth="1"/>
    <col min="3077" max="3077" width="10.85546875" style="23" bestFit="1" customWidth="1"/>
    <col min="3078" max="3078" width="46" style="23" customWidth="1"/>
    <col min="3079" max="3079" width="14" style="23" bestFit="1" customWidth="1"/>
    <col min="3080" max="3080" width="10.7109375" style="23" bestFit="1" customWidth="1"/>
    <col min="3081" max="3081" width="10.28515625" style="23" customWidth="1"/>
    <col min="3082" max="3082" width="10" style="23" bestFit="1" customWidth="1"/>
    <col min="3083" max="3083" width="21.7109375" style="23" bestFit="1" customWidth="1"/>
    <col min="3084" max="3084" width="11.28515625" style="23" customWidth="1"/>
    <col min="3085" max="3085" width="8.28515625" style="23" bestFit="1" customWidth="1"/>
    <col min="3086" max="3086" width="9" style="23" customWidth="1"/>
    <col min="3087" max="3326" width="8.85546875" style="23"/>
    <col min="3327" max="3327" width="20.28515625" style="23" customWidth="1"/>
    <col min="3328" max="3328" width="12.140625" style="23" bestFit="1" customWidth="1"/>
    <col min="3329" max="3329" width="10.140625" style="23" bestFit="1" customWidth="1"/>
    <col min="3330" max="3330" width="16.5703125" style="23" bestFit="1" customWidth="1"/>
    <col min="3331" max="3331" width="11.28515625" style="23" bestFit="1" customWidth="1"/>
    <col min="3332" max="3332" width="19.5703125" style="23" customWidth="1"/>
    <col min="3333" max="3333" width="10.85546875" style="23" bestFit="1" customWidth="1"/>
    <col min="3334" max="3334" width="46" style="23" customWidth="1"/>
    <col min="3335" max="3335" width="14" style="23" bestFit="1" customWidth="1"/>
    <col min="3336" max="3336" width="10.7109375" style="23" bestFit="1" customWidth="1"/>
    <col min="3337" max="3337" width="10.28515625" style="23" customWidth="1"/>
    <col min="3338" max="3338" width="10" style="23" bestFit="1" customWidth="1"/>
    <col min="3339" max="3339" width="21.7109375" style="23" bestFit="1" customWidth="1"/>
    <col min="3340" max="3340" width="11.28515625" style="23" customWidth="1"/>
    <col min="3341" max="3341" width="8.28515625" style="23" bestFit="1" customWidth="1"/>
    <col min="3342" max="3342" width="9" style="23" customWidth="1"/>
    <col min="3343" max="3582" width="8.85546875" style="23"/>
    <col min="3583" max="3583" width="20.28515625" style="23" customWidth="1"/>
    <col min="3584" max="3584" width="12.140625" style="23" bestFit="1" customWidth="1"/>
    <col min="3585" max="3585" width="10.140625" style="23" bestFit="1" customWidth="1"/>
    <col min="3586" max="3586" width="16.5703125" style="23" bestFit="1" customWidth="1"/>
    <col min="3587" max="3587" width="11.28515625" style="23" bestFit="1" customWidth="1"/>
    <col min="3588" max="3588" width="19.5703125" style="23" customWidth="1"/>
    <col min="3589" max="3589" width="10.85546875" style="23" bestFit="1" customWidth="1"/>
    <col min="3590" max="3590" width="46" style="23" customWidth="1"/>
    <col min="3591" max="3591" width="14" style="23" bestFit="1" customWidth="1"/>
    <col min="3592" max="3592" width="10.7109375" style="23" bestFit="1" customWidth="1"/>
    <col min="3593" max="3593" width="10.28515625" style="23" customWidth="1"/>
    <col min="3594" max="3594" width="10" style="23" bestFit="1" customWidth="1"/>
    <col min="3595" max="3595" width="21.7109375" style="23" bestFit="1" customWidth="1"/>
    <col min="3596" max="3596" width="11.28515625" style="23" customWidth="1"/>
    <col min="3597" max="3597" width="8.28515625" style="23" bestFit="1" customWidth="1"/>
    <col min="3598" max="3598" width="9" style="23" customWidth="1"/>
    <col min="3599" max="3838" width="8.85546875" style="23"/>
    <col min="3839" max="3839" width="20.28515625" style="23" customWidth="1"/>
    <col min="3840" max="3840" width="12.140625" style="23" bestFit="1" customWidth="1"/>
    <col min="3841" max="3841" width="10.140625" style="23" bestFit="1" customWidth="1"/>
    <col min="3842" max="3842" width="16.5703125" style="23" bestFit="1" customWidth="1"/>
    <col min="3843" max="3843" width="11.28515625" style="23" bestFit="1" customWidth="1"/>
    <col min="3844" max="3844" width="19.5703125" style="23" customWidth="1"/>
    <col min="3845" max="3845" width="10.85546875" style="23" bestFit="1" customWidth="1"/>
    <col min="3846" max="3846" width="46" style="23" customWidth="1"/>
    <col min="3847" max="3847" width="14" style="23" bestFit="1" customWidth="1"/>
    <col min="3848" max="3848" width="10.7109375" style="23" bestFit="1" customWidth="1"/>
    <col min="3849" max="3849" width="10.28515625" style="23" customWidth="1"/>
    <col min="3850" max="3850" width="10" style="23" bestFit="1" customWidth="1"/>
    <col min="3851" max="3851" width="21.7109375" style="23" bestFit="1" customWidth="1"/>
    <col min="3852" max="3852" width="11.28515625" style="23" customWidth="1"/>
    <col min="3853" max="3853" width="8.28515625" style="23" bestFit="1" customWidth="1"/>
    <col min="3854" max="3854" width="9" style="23" customWidth="1"/>
    <col min="3855" max="4094" width="8.85546875" style="23"/>
    <col min="4095" max="4095" width="20.28515625" style="23" customWidth="1"/>
    <col min="4096" max="4096" width="12.140625" style="23" bestFit="1" customWidth="1"/>
    <col min="4097" max="4097" width="10.140625" style="23" bestFit="1" customWidth="1"/>
    <col min="4098" max="4098" width="16.5703125" style="23" bestFit="1" customWidth="1"/>
    <col min="4099" max="4099" width="11.28515625" style="23" bestFit="1" customWidth="1"/>
    <col min="4100" max="4100" width="19.5703125" style="23" customWidth="1"/>
    <col min="4101" max="4101" width="10.85546875" style="23" bestFit="1" customWidth="1"/>
    <col min="4102" max="4102" width="46" style="23" customWidth="1"/>
    <col min="4103" max="4103" width="14" style="23" bestFit="1" customWidth="1"/>
    <col min="4104" max="4104" width="10.7109375" style="23" bestFit="1" customWidth="1"/>
    <col min="4105" max="4105" width="10.28515625" style="23" customWidth="1"/>
    <col min="4106" max="4106" width="10" style="23" bestFit="1" customWidth="1"/>
    <col min="4107" max="4107" width="21.7109375" style="23" bestFit="1" customWidth="1"/>
    <col min="4108" max="4108" width="11.28515625" style="23" customWidth="1"/>
    <col min="4109" max="4109" width="8.28515625" style="23" bestFit="1" customWidth="1"/>
    <col min="4110" max="4110" width="9" style="23" customWidth="1"/>
    <col min="4111" max="4350" width="8.85546875" style="23"/>
    <col min="4351" max="4351" width="20.28515625" style="23" customWidth="1"/>
    <col min="4352" max="4352" width="12.140625" style="23" bestFit="1" customWidth="1"/>
    <col min="4353" max="4353" width="10.140625" style="23" bestFit="1" customWidth="1"/>
    <col min="4354" max="4354" width="16.5703125" style="23" bestFit="1" customWidth="1"/>
    <col min="4355" max="4355" width="11.28515625" style="23" bestFit="1" customWidth="1"/>
    <col min="4356" max="4356" width="19.5703125" style="23" customWidth="1"/>
    <col min="4357" max="4357" width="10.85546875" style="23" bestFit="1" customWidth="1"/>
    <col min="4358" max="4358" width="46" style="23" customWidth="1"/>
    <col min="4359" max="4359" width="14" style="23" bestFit="1" customWidth="1"/>
    <col min="4360" max="4360" width="10.7109375" style="23" bestFit="1" customWidth="1"/>
    <col min="4361" max="4361" width="10.28515625" style="23" customWidth="1"/>
    <col min="4362" max="4362" width="10" style="23" bestFit="1" customWidth="1"/>
    <col min="4363" max="4363" width="21.7109375" style="23" bestFit="1" customWidth="1"/>
    <col min="4364" max="4364" width="11.28515625" style="23" customWidth="1"/>
    <col min="4365" max="4365" width="8.28515625" style="23" bestFit="1" customWidth="1"/>
    <col min="4366" max="4366" width="9" style="23" customWidth="1"/>
    <col min="4367" max="4606" width="8.85546875" style="23"/>
    <col min="4607" max="4607" width="20.28515625" style="23" customWidth="1"/>
    <col min="4608" max="4608" width="12.140625" style="23" bestFit="1" customWidth="1"/>
    <col min="4609" max="4609" width="10.140625" style="23" bestFit="1" customWidth="1"/>
    <col min="4610" max="4610" width="16.5703125" style="23" bestFit="1" customWidth="1"/>
    <col min="4611" max="4611" width="11.28515625" style="23" bestFit="1" customWidth="1"/>
    <col min="4612" max="4612" width="19.5703125" style="23" customWidth="1"/>
    <col min="4613" max="4613" width="10.85546875" style="23" bestFit="1" customWidth="1"/>
    <col min="4614" max="4614" width="46" style="23" customWidth="1"/>
    <col min="4615" max="4615" width="14" style="23" bestFit="1" customWidth="1"/>
    <col min="4616" max="4616" width="10.7109375" style="23" bestFit="1" customWidth="1"/>
    <col min="4617" max="4617" width="10.28515625" style="23" customWidth="1"/>
    <col min="4618" max="4618" width="10" style="23" bestFit="1" customWidth="1"/>
    <col min="4619" max="4619" width="21.7109375" style="23" bestFit="1" customWidth="1"/>
    <col min="4620" max="4620" width="11.28515625" style="23" customWidth="1"/>
    <col min="4621" max="4621" width="8.28515625" style="23" bestFit="1" customWidth="1"/>
    <col min="4622" max="4622" width="9" style="23" customWidth="1"/>
    <col min="4623" max="4862" width="8.85546875" style="23"/>
    <col min="4863" max="4863" width="20.28515625" style="23" customWidth="1"/>
    <col min="4864" max="4864" width="12.140625" style="23" bestFit="1" customWidth="1"/>
    <col min="4865" max="4865" width="10.140625" style="23" bestFit="1" customWidth="1"/>
    <col min="4866" max="4866" width="16.5703125" style="23" bestFit="1" customWidth="1"/>
    <col min="4867" max="4867" width="11.28515625" style="23" bestFit="1" customWidth="1"/>
    <col min="4868" max="4868" width="19.5703125" style="23" customWidth="1"/>
    <col min="4869" max="4869" width="10.85546875" style="23" bestFit="1" customWidth="1"/>
    <col min="4870" max="4870" width="46" style="23" customWidth="1"/>
    <col min="4871" max="4871" width="14" style="23" bestFit="1" customWidth="1"/>
    <col min="4872" max="4872" width="10.7109375" style="23" bestFit="1" customWidth="1"/>
    <col min="4873" max="4873" width="10.28515625" style="23" customWidth="1"/>
    <col min="4874" max="4874" width="10" style="23" bestFit="1" customWidth="1"/>
    <col min="4875" max="4875" width="21.7109375" style="23" bestFit="1" customWidth="1"/>
    <col min="4876" max="4876" width="11.28515625" style="23" customWidth="1"/>
    <col min="4877" max="4877" width="8.28515625" style="23" bestFit="1" customWidth="1"/>
    <col min="4878" max="4878" width="9" style="23" customWidth="1"/>
    <col min="4879" max="5118" width="8.85546875" style="23"/>
    <col min="5119" max="5119" width="20.28515625" style="23" customWidth="1"/>
    <col min="5120" max="5120" width="12.140625" style="23" bestFit="1" customWidth="1"/>
    <col min="5121" max="5121" width="10.140625" style="23" bestFit="1" customWidth="1"/>
    <col min="5122" max="5122" width="16.5703125" style="23" bestFit="1" customWidth="1"/>
    <col min="5123" max="5123" width="11.28515625" style="23" bestFit="1" customWidth="1"/>
    <col min="5124" max="5124" width="19.5703125" style="23" customWidth="1"/>
    <col min="5125" max="5125" width="10.85546875" style="23" bestFit="1" customWidth="1"/>
    <col min="5126" max="5126" width="46" style="23" customWidth="1"/>
    <col min="5127" max="5127" width="14" style="23" bestFit="1" customWidth="1"/>
    <col min="5128" max="5128" width="10.7109375" style="23" bestFit="1" customWidth="1"/>
    <col min="5129" max="5129" width="10.28515625" style="23" customWidth="1"/>
    <col min="5130" max="5130" width="10" style="23" bestFit="1" customWidth="1"/>
    <col min="5131" max="5131" width="21.7109375" style="23" bestFit="1" customWidth="1"/>
    <col min="5132" max="5132" width="11.28515625" style="23" customWidth="1"/>
    <col min="5133" max="5133" width="8.28515625" style="23" bestFit="1" customWidth="1"/>
    <col min="5134" max="5134" width="9" style="23" customWidth="1"/>
    <col min="5135" max="5374" width="8.85546875" style="23"/>
    <col min="5375" max="5375" width="20.28515625" style="23" customWidth="1"/>
    <col min="5376" max="5376" width="12.140625" style="23" bestFit="1" customWidth="1"/>
    <col min="5377" max="5377" width="10.140625" style="23" bestFit="1" customWidth="1"/>
    <col min="5378" max="5378" width="16.5703125" style="23" bestFit="1" customWidth="1"/>
    <col min="5379" max="5379" width="11.28515625" style="23" bestFit="1" customWidth="1"/>
    <col min="5380" max="5380" width="19.5703125" style="23" customWidth="1"/>
    <col min="5381" max="5381" width="10.85546875" style="23" bestFit="1" customWidth="1"/>
    <col min="5382" max="5382" width="46" style="23" customWidth="1"/>
    <col min="5383" max="5383" width="14" style="23" bestFit="1" customWidth="1"/>
    <col min="5384" max="5384" width="10.7109375" style="23" bestFit="1" customWidth="1"/>
    <col min="5385" max="5385" width="10.28515625" style="23" customWidth="1"/>
    <col min="5386" max="5386" width="10" style="23" bestFit="1" customWidth="1"/>
    <col min="5387" max="5387" width="21.7109375" style="23" bestFit="1" customWidth="1"/>
    <col min="5388" max="5388" width="11.28515625" style="23" customWidth="1"/>
    <col min="5389" max="5389" width="8.28515625" style="23" bestFit="1" customWidth="1"/>
    <col min="5390" max="5390" width="9" style="23" customWidth="1"/>
    <col min="5391" max="5630" width="8.85546875" style="23"/>
    <col min="5631" max="5631" width="20.28515625" style="23" customWidth="1"/>
    <col min="5632" max="5632" width="12.140625" style="23" bestFit="1" customWidth="1"/>
    <col min="5633" max="5633" width="10.140625" style="23" bestFit="1" customWidth="1"/>
    <col min="5634" max="5634" width="16.5703125" style="23" bestFit="1" customWidth="1"/>
    <col min="5635" max="5635" width="11.28515625" style="23" bestFit="1" customWidth="1"/>
    <col min="5636" max="5636" width="19.5703125" style="23" customWidth="1"/>
    <col min="5637" max="5637" width="10.85546875" style="23" bestFit="1" customWidth="1"/>
    <col min="5638" max="5638" width="46" style="23" customWidth="1"/>
    <col min="5639" max="5639" width="14" style="23" bestFit="1" customWidth="1"/>
    <col min="5640" max="5640" width="10.7109375" style="23" bestFit="1" customWidth="1"/>
    <col min="5641" max="5641" width="10.28515625" style="23" customWidth="1"/>
    <col min="5642" max="5642" width="10" style="23" bestFit="1" customWidth="1"/>
    <col min="5643" max="5643" width="21.7109375" style="23" bestFit="1" customWidth="1"/>
    <col min="5644" max="5644" width="11.28515625" style="23" customWidth="1"/>
    <col min="5645" max="5645" width="8.28515625" style="23" bestFit="1" customWidth="1"/>
    <col min="5646" max="5646" width="9" style="23" customWidth="1"/>
    <col min="5647" max="5886" width="8.85546875" style="23"/>
    <col min="5887" max="5887" width="20.28515625" style="23" customWidth="1"/>
    <col min="5888" max="5888" width="12.140625" style="23" bestFit="1" customWidth="1"/>
    <col min="5889" max="5889" width="10.140625" style="23" bestFit="1" customWidth="1"/>
    <col min="5890" max="5890" width="16.5703125" style="23" bestFit="1" customWidth="1"/>
    <col min="5891" max="5891" width="11.28515625" style="23" bestFit="1" customWidth="1"/>
    <col min="5892" max="5892" width="19.5703125" style="23" customWidth="1"/>
    <col min="5893" max="5893" width="10.85546875" style="23" bestFit="1" customWidth="1"/>
    <col min="5894" max="5894" width="46" style="23" customWidth="1"/>
    <col min="5895" max="5895" width="14" style="23" bestFit="1" customWidth="1"/>
    <col min="5896" max="5896" width="10.7109375" style="23" bestFit="1" customWidth="1"/>
    <col min="5897" max="5897" width="10.28515625" style="23" customWidth="1"/>
    <col min="5898" max="5898" width="10" style="23" bestFit="1" customWidth="1"/>
    <col min="5899" max="5899" width="21.7109375" style="23" bestFit="1" customWidth="1"/>
    <col min="5900" max="5900" width="11.28515625" style="23" customWidth="1"/>
    <col min="5901" max="5901" width="8.28515625" style="23" bestFit="1" customWidth="1"/>
    <col min="5902" max="5902" width="9" style="23" customWidth="1"/>
    <col min="5903" max="6142" width="8.85546875" style="23"/>
    <col min="6143" max="6143" width="20.28515625" style="23" customWidth="1"/>
    <col min="6144" max="6144" width="12.140625" style="23" bestFit="1" customWidth="1"/>
    <col min="6145" max="6145" width="10.140625" style="23" bestFit="1" customWidth="1"/>
    <col min="6146" max="6146" width="16.5703125" style="23" bestFit="1" customWidth="1"/>
    <col min="6147" max="6147" width="11.28515625" style="23" bestFit="1" customWidth="1"/>
    <col min="6148" max="6148" width="19.5703125" style="23" customWidth="1"/>
    <col min="6149" max="6149" width="10.85546875" style="23" bestFit="1" customWidth="1"/>
    <col min="6150" max="6150" width="46" style="23" customWidth="1"/>
    <col min="6151" max="6151" width="14" style="23" bestFit="1" customWidth="1"/>
    <col min="6152" max="6152" width="10.7109375" style="23" bestFit="1" customWidth="1"/>
    <col min="6153" max="6153" width="10.28515625" style="23" customWidth="1"/>
    <col min="6154" max="6154" width="10" style="23" bestFit="1" customWidth="1"/>
    <col min="6155" max="6155" width="21.7109375" style="23" bestFit="1" customWidth="1"/>
    <col min="6156" max="6156" width="11.28515625" style="23" customWidth="1"/>
    <col min="6157" max="6157" width="8.28515625" style="23" bestFit="1" customWidth="1"/>
    <col min="6158" max="6158" width="9" style="23" customWidth="1"/>
    <col min="6159" max="6398" width="8.85546875" style="23"/>
    <col min="6399" max="6399" width="20.28515625" style="23" customWidth="1"/>
    <col min="6400" max="6400" width="12.140625" style="23" bestFit="1" customWidth="1"/>
    <col min="6401" max="6401" width="10.140625" style="23" bestFit="1" customWidth="1"/>
    <col min="6402" max="6402" width="16.5703125" style="23" bestFit="1" customWidth="1"/>
    <col min="6403" max="6403" width="11.28515625" style="23" bestFit="1" customWidth="1"/>
    <col min="6404" max="6404" width="19.5703125" style="23" customWidth="1"/>
    <col min="6405" max="6405" width="10.85546875" style="23" bestFit="1" customWidth="1"/>
    <col min="6406" max="6406" width="46" style="23" customWidth="1"/>
    <col min="6407" max="6407" width="14" style="23" bestFit="1" customWidth="1"/>
    <col min="6408" max="6408" width="10.7109375" style="23" bestFit="1" customWidth="1"/>
    <col min="6409" max="6409" width="10.28515625" style="23" customWidth="1"/>
    <col min="6410" max="6410" width="10" style="23" bestFit="1" customWidth="1"/>
    <col min="6411" max="6411" width="21.7109375" style="23" bestFit="1" customWidth="1"/>
    <col min="6412" max="6412" width="11.28515625" style="23" customWidth="1"/>
    <col min="6413" max="6413" width="8.28515625" style="23" bestFit="1" customWidth="1"/>
    <col min="6414" max="6414" width="9" style="23" customWidth="1"/>
    <col min="6415" max="6654" width="8.85546875" style="23"/>
    <col min="6655" max="6655" width="20.28515625" style="23" customWidth="1"/>
    <col min="6656" max="6656" width="12.140625" style="23" bestFit="1" customWidth="1"/>
    <col min="6657" max="6657" width="10.140625" style="23" bestFit="1" customWidth="1"/>
    <col min="6658" max="6658" width="16.5703125" style="23" bestFit="1" customWidth="1"/>
    <col min="6659" max="6659" width="11.28515625" style="23" bestFit="1" customWidth="1"/>
    <col min="6660" max="6660" width="19.5703125" style="23" customWidth="1"/>
    <col min="6661" max="6661" width="10.85546875" style="23" bestFit="1" customWidth="1"/>
    <col min="6662" max="6662" width="46" style="23" customWidth="1"/>
    <col min="6663" max="6663" width="14" style="23" bestFit="1" customWidth="1"/>
    <col min="6664" max="6664" width="10.7109375" style="23" bestFit="1" customWidth="1"/>
    <col min="6665" max="6665" width="10.28515625" style="23" customWidth="1"/>
    <col min="6666" max="6666" width="10" style="23" bestFit="1" customWidth="1"/>
    <col min="6667" max="6667" width="21.7109375" style="23" bestFit="1" customWidth="1"/>
    <col min="6668" max="6668" width="11.28515625" style="23" customWidth="1"/>
    <col min="6669" max="6669" width="8.28515625" style="23" bestFit="1" customWidth="1"/>
    <col min="6670" max="6670" width="9" style="23" customWidth="1"/>
    <col min="6671" max="6910" width="8.85546875" style="23"/>
    <col min="6911" max="6911" width="20.28515625" style="23" customWidth="1"/>
    <col min="6912" max="6912" width="12.140625" style="23" bestFit="1" customWidth="1"/>
    <col min="6913" max="6913" width="10.140625" style="23" bestFit="1" customWidth="1"/>
    <col min="6914" max="6914" width="16.5703125" style="23" bestFit="1" customWidth="1"/>
    <col min="6915" max="6915" width="11.28515625" style="23" bestFit="1" customWidth="1"/>
    <col min="6916" max="6916" width="19.5703125" style="23" customWidth="1"/>
    <col min="6917" max="6917" width="10.85546875" style="23" bestFit="1" customWidth="1"/>
    <col min="6918" max="6918" width="46" style="23" customWidth="1"/>
    <col min="6919" max="6919" width="14" style="23" bestFit="1" customWidth="1"/>
    <col min="6920" max="6920" width="10.7109375" style="23" bestFit="1" customWidth="1"/>
    <col min="6921" max="6921" width="10.28515625" style="23" customWidth="1"/>
    <col min="6922" max="6922" width="10" style="23" bestFit="1" customWidth="1"/>
    <col min="6923" max="6923" width="21.7109375" style="23" bestFit="1" customWidth="1"/>
    <col min="6924" max="6924" width="11.28515625" style="23" customWidth="1"/>
    <col min="6925" max="6925" width="8.28515625" style="23" bestFit="1" customWidth="1"/>
    <col min="6926" max="6926" width="9" style="23" customWidth="1"/>
    <col min="6927" max="7166" width="8.85546875" style="23"/>
    <col min="7167" max="7167" width="20.28515625" style="23" customWidth="1"/>
    <col min="7168" max="7168" width="12.140625" style="23" bestFit="1" customWidth="1"/>
    <col min="7169" max="7169" width="10.140625" style="23" bestFit="1" customWidth="1"/>
    <col min="7170" max="7170" width="16.5703125" style="23" bestFit="1" customWidth="1"/>
    <col min="7171" max="7171" width="11.28515625" style="23" bestFit="1" customWidth="1"/>
    <col min="7172" max="7172" width="19.5703125" style="23" customWidth="1"/>
    <col min="7173" max="7173" width="10.85546875" style="23" bestFit="1" customWidth="1"/>
    <col min="7174" max="7174" width="46" style="23" customWidth="1"/>
    <col min="7175" max="7175" width="14" style="23" bestFit="1" customWidth="1"/>
    <col min="7176" max="7176" width="10.7109375" style="23" bestFit="1" customWidth="1"/>
    <col min="7177" max="7177" width="10.28515625" style="23" customWidth="1"/>
    <col min="7178" max="7178" width="10" style="23" bestFit="1" customWidth="1"/>
    <col min="7179" max="7179" width="21.7109375" style="23" bestFit="1" customWidth="1"/>
    <col min="7180" max="7180" width="11.28515625" style="23" customWidth="1"/>
    <col min="7181" max="7181" width="8.28515625" style="23" bestFit="1" customWidth="1"/>
    <col min="7182" max="7182" width="9" style="23" customWidth="1"/>
    <col min="7183" max="7422" width="8.85546875" style="23"/>
    <col min="7423" max="7423" width="20.28515625" style="23" customWidth="1"/>
    <col min="7424" max="7424" width="12.140625" style="23" bestFit="1" customWidth="1"/>
    <col min="7425" max="7425" width="10.140625" style="23" bestFit="1" customWidth="1"/>
    <col min="7426" max="7426" width="16.5703125" style="23" bestFit="1" customWidth="1"/>
    <col min="7427" max="7427" width="11.28515625" style="23" bestFit="1" customWidth="1"/>
    <col min="7428" max="7428" width="19.5703125" style="23" customWidth="1"/>
    <col min="7429" max="7429" width="10.85546875" style="23" bestFit="1" customWidth="1"/>
    <col min="7430" max="7430" width="46" style="23" customWidth="1"/>
    <col min="7431" max="7431" width="14" style="23" bestFit="1" customWidth="1"/>
    <col min="7432" max="7432" width="10.7109375" style="23" bestFit="1" customWidth="1"/>
    <col min="7433" max="7433" width="10.28515625" style="23" customWidth="1"/>
    <col min="7434" max="7434" width="10" style="23" bestFit="1" customWidth="1"/>
    <col min="7435" max="7435" width="21.7109375" style="23" bestFit="1" customWidth="1"/>
    <col min="7436" max="7436" width="11.28515625" style="23" customWidth="1"/>
    <col min="7437" max="7437" width="8.28515625" style="23" bestFit="1" customWidth="1"/>
    <col min="7438" max="7438" width="9" style="23" customWidth="1"/>
    <col min="7439" max="7678" width="8.85546875" style="23"/>
    <col min="7679" max="7679" width="20.28515625" style="23" customWidth="1"/>
    <col min="7680" max="7680" width="12.140625" style="23" bestFit="1" customWidth="1"/>
    <col min="7681" max="7681" width="10.140625" style="23" bestFit="1" customWidth="1"/>
    <col min="7682" max="7682" width="16.5703125" style="23" bestFit="1" customWidth="1"/>
    <col min="7683" max="7683" width="11.28515625" style="23" bestFit="1" customWidth="1"/>
    <col min="7684" max="7684" width="19.5703125" style="23" customWidth="1"/>
    <col min="7685" max="7685" width="10.85546875" style="23" bestFit="1" customWidth="1"/>
    <col min="7686" max="7686" width="46" style="23" customWidth="1"/>
    <col min="7687" max="7687" width="14" style="23" bestFit="1" customWidth="1"/>
    <col min="7688" max="7688" width="10.7109375" style="23" bestFit="1" customWidth="1"/>
    <col min="7689" max="7689" width="10.28515625" style="23" customWidth="1"/>
    <col min="7690" max="7690" width="10" style="23" bestFit="1" customWidth="1"/>
    <col min="7691" max="7691" width="21.7109375" style="23" bestFit="1" customWidth="1"/>
    <col min="7692" max="7692" width="11.28515625" style="23" customWidth="1"/>
    <col min="7693" max="7693" width="8.28515625" style="23" bestFit="1" customWidth="1"/>
    <col min="7694" max="7694" width="9" style="23" customWidth="1"/>
    <col min="7695" max="7934" width="8.85546875" style="23"/>
    <col min="7935" max="7935" width="20.28515625" style="23" customWidth="1"/>
    <col min="7936" max="7936" width="12.140625" style="23" bestFit="1" customWidth="1"/>
    <col min="7937" max="7937" width="10.140625" style="23" bestFit="1" customWidth="1"/>
    <col min="7938" max="7938" width="16.5703125" style="23" bestFit="1" customWidth="1"/>
    <col min="7939" max="7939" width="11.28515625" style="23" bestFit="1" customWidth="1"/>
    <col min="7940" max="7940" width="19.5703125" style="23" customWidth="1"/>
    <col min="7941" max="7941" width="10.85546875" style="23" bestFit="1" customWidth="1"/>
    <col min="7942" max="7942" width="46" style="23" customWidth="1"/>
    <col min="7943" max="7943" width="14" style="23" bestFit="1" customWidth="1"/>
    <col min="7944" max="7944" width="10.7109375" style="23" bestFit="1" customWidth="1"/>
    <col min="7945" max="7945" width="10.28515625" style="23" customWidth="1"/>
    <col min="7946" max="7946" width="10" style="23" bestFit="1" customWidth="1"/>
    <col min="7947" max="7947" width="21.7109375" style="23" bestFit="1" customWidth="1"/>
    <col min="7948" max="7948" width="11.28515625" style="23" customWidth="1"/>
    <col min="7949" max="7949" width="8.28515625" style="23" bestFit="1" customWidth="1"/>
    <col min="7950" max="7950" width="9" style="23" customWidth="1"/>
    <col min="7951" max="8190" width="8.85546875" style="23"/>
    <col min="8191" max="8191" width="20.28515625" style="23" customWidth="1"/>
    <col min="8192" max="8192" width="12.140625" style="23" bestFit="1" customWidth="1"/>
    <col min="8193" max="8193" width="10.140625" style="23" bestFit="1" customWidth="1"/>
    <col min="8194" max="8194" width="16.5703125" style="23" bestFit="1" customWidth="1"/>
    <col min="8195" max="8195" width="11.28515625" style="23" bestFit="1" customWidth="1"/>
    <col min="8196" max="8196" width="19.5703125" style="23" customWidth="1"/>
    <col min="8197" max="8197" width="10.85546875" style="23" bestFit="1" customWidth="1"/>
    <col min="8198" max="8198" width="46" style="23" customWidth="1"/>
    <col min="8199" max="8199" width="14" style="23" bestFit="1" customWidth="1"/>
    <col min="8200" max="8200" width="10.7109375" style="23" bestFit="1" customWidth="1"/>
    <col min="8201" max="8201" width="10.28515625" style="23" customWidth="1"/>
    <col min="8202" max="8202" width="10" style="23" bestFit="1" customWidth="1"/>
    <col min="8203" max="8203" width="21.7109375" style="23" bestFit="1" customWidth="1"/>
    <col min="8204" max="8204" width="11.28515625" style="23" customWidth="1"/>
    <col min="8205" max="8205" width="8.28515625" style="23" bestFit="1" customWidth="1"/>
    <col min="8206" max="8206" width="9" style="23" customWidth="1"/>
    <col min="8207" max="8446" width="8.85546875" style="23"/>
    <col min="8447" max="8447" width="20.28515625" style="23" customWidth="1"/>
    <col min="8448" max="8448" width="12.140625" style="23" bestFit="1" customWidth="1"/>
    <col min="8449" max="8449" width="10.140625" style="23" bestFit="1" customWidth="1"/>
    <col min="8450" max="8450" width="16.5703125" style="23" bestFit="1" customWidth="1"/>
    <col min="8451" max="8451" width="11.28515625" style="23" bestFit="1" customWidth="1"/>
    <col min="8452" max="8452" width="19.5703125" style="23" customWidth="1"/>
    <col min="8453" max="8453" width="10.85546875" style="23" bestFit="1" customWidth="1"/>
    <col min="8454" max="8454" width="46" style="23" customWidth="1"/>
    <col min="8455" max="8455" width="14" style="23" bestFit="1" customWidth="1"/>
    <col min="8456" max="8456" width="10.7109375" style="23" bestFit="1" customWidth="1"/>
    <col min="8457" max="8457" width="10.28515625" style="23" customWidth="1"/>
    <col min="8458" max="8458" width="10" style="23" bestFit="1" customWidth="1"/>
    <col min="8459" max="8459" width="21.7109375" style="23" bestFit="1" customWidth="1"/>
    <col min="8460" max="8460" width="11.28515625" style="23" customWidth="1"/>
    <col min="8461" max="8461" width="8.28515625" style="23" bestFit="1" customWidth="1"/>
    <col min="8462" max="8462" width="9" style="23" customWidth="1"/>
    <col min="8463" max="8702" width="8.85546875" style="23"/>
    <col min="8703" max="8703" width="20.28515625" style="23" customWidth="1"/>
    <col min="8704" max="8704" width="12.140625" style="23" bestFit="1" customWidth="1"/>
    <col min="8705" max="8705" width="10.140625" style="23" bestFit="1" customWidth="1"/>
    <col min="8706" max="8706" width="16.5703125" style="23" bestFit="1" customWidth="1"/>
    <col min="8707" max="8707" width="11.28515625" style="23" bestFit="1" customWidth="1"/>
    <col min="8708" max="8708" width="19.5703125" style="23" customWidth="1"/>
    <col min="8709" max="8709" width="10.85546875" style="23" bestFit="1" customWidth="1"/>
    <col min="8710" max="8710" width="46" style="23" customWidth="1"/>
    <col min="8711" max="8711" width="14" style="23" bestFit="1" customWidth="1"/>
    <col min="8712" max="8712" width="10.7109375" style="23" bestFit="1" customWidth="1"/>
    <col min="8713" max="8713" width="10.28515625" style="23" customWidth="1"/>
    <col min="8714" max="8714" width="10" style="23" bestFit="1" customWidth="1"/>
    <col min="8715" max="8715" width="21.7109375" style="23" bestFit="1" customWidth="1"/>
    <col min="8716" max="8716" width="11.28515625" style="23" customWidth="1"/>
    <col min="8717" max="8717" width="8.28515625" style="23" bestFit="1" customWidth="1"/>
    <col min="8718" max="8718" width="9" style="23" customWidth="1"/>
    <col min="8719" max="8958" width="8.85546875" style="23"/>
    <col min="8959" max="8959" width="20.28515625" style="23" customWidth="1"/>
    <col min="8960" max="8960" width="12.140625" style="23" bestFit="1" customWidth="1"/>
    <col min="8961" max="8961" width="10.140625" style="23" bestFit="1" customWidth="1"/>
    <col min="8962" max="8962" width="16.5703125" style="23" bestFit="1" customWidth="1"/>
    <col min="8963" max="8963" width="11.28515625" style="23" bestFit="1" customWidth="1"/>
    <col min="8964" max="8964" width="19.5703125" style="23" customWidth="1"/>
    <col min="8965" max="8965" width="10.85546875" style="23" bestFit="1" customWidth="1"/>
    <col min="8966" max="8966" width="46" style="23" customWidth="1"/>
    <col min="8967" max="8967" width="14" style="23" bestFit="1" customWidth="1"/>
    <col min="8968" max="8968" width="10.7109375" style="23" bestFit="1" customWidth="1"/>
    <col min="8969" max="8969" width="10.28515625" style="23" customWidth="1"/>
    <col min="8970" max="8970" width="10" style="23" bestFit="1" customWidth="1"/>
    <col min="8971" max="8971" width="21.7109375" style="23" bestFit="1" customWidth="1"/>
    <col min="8972" max="8972" width="11.28515625" style="23" customWidth="1"/>
    <col min="8973" max="8973" width="8.28515625" style="23" bestFit="1" customWidth="1"/>
    <col min="8974" max="8974" width="9" style="23" customWidth="1"/>
    <col min="8975" max="9214" width="8.85546875" style="23"/>
    <col min="9215" max="9215" width="20.28515625" style="23" customWidth="1"/>
    <col min="9216" max="9216" width="12.140625" style="23" bestFit="1" customWidth="1"/>
    <col min="9217" max="9217" width="10.140625" style="23" bestFit="1" customWidth="1"/>
    <col min="9218" max="9218" width="16.5703125" style="23" bestFit="1" customWidth="1"/>
    <col min="9219" max="9219" width="11.28515625" style="23" bestFit="1" customWidth="1"/>
    <col min="9220" max="9220" width="19.5703125" style="23" customWidth="1"/>
    <col min="9221" max="9221" width="10.85546875" style="23" bestFit="1" customWidth="1"/>
    <col min="9222" max="9222" width="46" style="23" customWidth="1"/>
    <col min="9223" max="9223" width="14" style="23" bestFit="1" customWidth="1"/>
    <col min="9224" max="9224" width="10.7109375" style="23" bestFit="1" customWidth="1"/>
    <col min="9225" max="9225" width="10.28515625" style="23" customWidth="1"/>
    <col min="9226" max="9226" width="10" style="23" bestFit="1" customWidth="1"/>
    <col min="9227" max="9227" width="21.7109375" style="23" bestFit="1" customWidth="1"/>
    <col min="9228" max="9228" width="11.28515625" style="23" customWidth="1"/>
    <col min="9229" max="9229" width="8.28515625" style="23" bestFit="1" customWidth="1"/>
    <col min="9230" max="9230" width="9" style="23" customWidth="1"/>
    <col min="9231" max="9470" width="8.85546875" style="23"/>
    <col min="9471" max="9471" width="20.28515625" style="23" customWidth="1"/>
    <col min="9472" max="9472" width="12.140625" style="23" bestFit="1" customWidth="1"/>
    <col min="9473" max="9473" width="10.140625" style="23" bestFit="1" customWidth="1"/>
    <col min="9474" max="9474" width="16.5703125" style="23" bestFit="1" customWidth="1"/>
    <col min="9475" max="9475" width="11.28515625" style="23" bestFit="1" customWidth="1"/>
    <col min="9476" max="9476" width="19.5703125" style="23" customWidth="1"/>
    <col min="9477" max="9477" width="10.85546875" style="23" bestFit="1" customWidth="1"/>
    <col min="9478" max="9478" width="46" style="23" customWidth="1"/>
    <col min="9479" max="9479" width="14" style="23" bestFit="1" customWidth="1"/>
    <col min="9480" max="9480" width="10.7109375" style="23" bestFit="1" customWidth="1"/>
    <col min="9481" max="9481" width="10.28515625" style="23" customWidth="1"/>
    <col min="9482" max="9482" width="10" style="23" bestFit="1" customWidth="1"/>
    <col min="9483" max="9483" width="21.7109375" style="23" bestFit="1" customWidth="1"/>
    <col min="9484" max="9484" width="11.28515625" style="23" customWidth="1"/>
    <col min="9485" max="9485" width="8.28515625" style="23" bestFit="1" customWidth="1"/>
    <col min="9486" max="9486" width="9" style="23" customWidth="1"/>
    <col min="9487" max="9726" width="8.85546875" style="23"/>
    <col min="9727" max="9727" width="20.28515625" style="23" customWidth="1"/>
    <col min="9728" max="9728" width="12.140625" style="23" bestFit="1" customWidth="1"/>
    <col min="9729" max="9729" width="10.140625" style="23" bestFit="1" customWidth="1"/>
    <col min="9730" max="9730" width="16.5703125" style="23" bestFit="1" customWidth="1"/>
    <col min="9731" max="9731" width="11.28515625" style="23" bestFit="1" customWidth="1"/>
    <col min="9732" max="9732" width="19.5703125" style="23" customWidth="1"/>
    <col min="9733" max="9733" width="10.85546875" style="23" bestFit="1" customWidth="1"/>
    <col min="9734" max="9734" width="46" style="23" customWidth="1"/>
    <col min="9735" max="9735" width="14" style="23" bestFit="1" customWidth="1"/>
    <col min="9736" max="9736" width="10.7109375" style="23" bestFit="1" customWidth="1"/>
    <col min="9737" max="9737" width="10.28515625" style="23" customWidth="1"/>
    <col min="9738" max="9738" width="10" style="23" bestFit="1" customWidth="1"/>
    <col min="9739" max="9739" width="21.7109375" style="23" bestFit="1" customWidth="1"/>
    <col min="9740" max="9740" width="11.28515625" style="23" customWidth="1"/>
    <col min="9741" max="9741" width="8.28515625" style="23" bestFit="1" customWidth="1"/>
    <col min="9742" max="9742" width="9" style="23" customWidth="1"/>
    <col min="9743" max="9982" width="8.85546875" style="23"/>
    <col min="9983" max="9983" width="20.28515625" style="23" customWidth="1"/>
    <col min="9984" max="9984" width="12.140625" style="23" bestFit="1" customWidth="1"/>
    <col min="9985" max="9985" width="10.140625" style="23" bestFit="1" customWidth="1"/>
    <col min="9986" max="9986" width="16.5703125" style="23" bestFit="1" customWidth="1"/>
    <col min="9987" max="9987" width="11.28515625" style="23" bestFit="1" customWidth="1"/>
    <col min="9988" max="9988" width="19.5703125" style="23" customWidth="1"/>
    <col min="9989" max="9989" width="10.85546875" style="23" bestFit="1" customWidth="1"/>
    <col min="9990" max="9990" width="46" style="23" customWidth="1"/>
    <col min="9991" max="9991" width="14" style="23" bestFit="1" customWidth="1"/>
    <col min="9992" max="9992" width="10.7109375" style="23" bestFit="1" customWidth="1"/>
    <col min="9993" max="9993" width="10.28515625" style="23" customWidth="1"/>
    <col min="9994" max="9994" width="10" style="23" bestFit="1" customWidth="1"/>
    <col min="9995" max="9995" width="21.7109375" style="23" bestFit="1" customWidth="1"/>
    <col min="9996" max="9996" width="11.28515625" style="23" customWidth="1"/>
    <col min="9997" max="9997" width="8.28515625" style="23" bestFit="1" customWidth="1"/>
    <col min="9998" max="9998" width="9" style="23" customWidth="1"/>
    <col min="9999" max="10238" width="8.85546875" style="23"/>
    <col min="10239" max="10239" width="20.28515625" style="23" customWidth="1"/>
    <col min="10240" max="10240" width="12.140625" style="23" bestFit="1" customWidth="1"/>
    <col min="10241" max="10241" width="10.140625" style="23" bestFit="1" customWidth="1"/>
    <col min="10242" max="10242" width="16.5703125" style="23" bestFit="1" customWidth="1"/>
    <col min="10243" max="10243" width="11.28515625" style="23" bestFit="1" customWidth="1"/>
    <col min="10244" max="10244" width="19.5703125" style="23" customWidth="1"/>
    <col min="10245" max="10245" width="10.85546875" style="23" bestFit="1" customWidth="1"/>
    <col min="10246" max="10246" width="46" style="23" customWidth="1"/>
    <col min="10247" max="10247" width="14" style="23" bestFit="1" customWidth="1"/>
    <col min="10248" max="10248" width="10.7109375" style="23" bestFit="1" customWidth="1"/>
    <col min="10249" max="10249" width="10.28515625" style="23" customWidth="1"/>
    <col min="10250" max="10250" width="10" style="23" bestFit="1" customWidth="1"/>
    <col min="10251" max="10251" width="21.7109375" style="23" bestFit="1" customWidth="1"/>
    <col min="10252" max="10252" width="11.28515625" style="23" customWidth="1"/>
    <col min="10253" max="10253" width="8.28515625" style="23" bestFit="1" customWidth="1"/>
    <col min="10254" max="10254" width="9" style="23" customWidth="1"/>
    <col min="10255" max="10494" width="8.85546875" style="23"/>
    <col min="10495" max="10495" width="20.28515625" style="23" customWidth="1"/>
    <col min="10496" max="10496" width="12.140625" style="23" bestFit="1" customWidth="1"/>
    <col min="10497" max="10497" width="10.140625" style="23" bestFit="1" customWidth="1"/>
    <col min="10498" max="10498" width="16.5703125" style="23" bestFit="1" customWidth="1"/>
    <col min="10499" max="10499" width="11.28515625" style="23" bestFit="1" customWidth="1"/>
    <col min="10500" max="10500" width="19.5703125" style="23" customWidth="1"/>
    <col min="10501" max="10501" width="10.85546875" style="23" bestFit="1" customWidth="1"/>
    <col min="10502" max="10502" width="46" style="23" customWidth="1"/>
    <col min="10503" max="10503" width="14" style="23" bestFit="1" customWidth="1"/>
    <col min="10504" max="10504" width="10.7109375" style="23" bestFit="1" customWidth="1"/>
    <col min="10505" max="10505" width="10.28515625" style="23" customWidth="1"/>
    <col min="10506" max="10506" width="10" style="23" bestFit="1" customWidth="1"/>
    <col min="10507" max="10507" width="21.7109375" style="23" bestFit="1" customWidth="1"/>
    <col min="10508" max="10508" width="11.28515625" style="23" customWidth="1"/>
    <col min="10509" max="10509" width="8.28515625" style="23" bestFit="1" customWidth="1"/>
    <col min="10510" max="10510" width="9" style="23" customWidth="1"/>
    <col min="10511" max="10750" width="8.85546875" style="23"/>
    <col min="10751" max="10751" width="20.28515625" style="23" customWidth="1"/>
    <col min="10752" max="10752" width="12.140625" style="23" bestFit="1" customWidth="1"/>
    <col min="10753" max="10753" width="10.140625" style="23" bestFit="1" customWidth="1"/>
    <col min="10754" max="10754" width="16.5703125" style="23" bestFit="1" customWidth="1"/>
    <col min="10755" max="10755" width="11.28515625" style="23" bestFit="1" customWidth="1"/>
    <col min="10756" max="10756" width="19.5703125" style="23" customWidth="1"/>
    <col min="10757" max="10757" width="10.85546875" style="23" bestFit="1" customWidth="1"/>
    <col min="10758" max="10758" width="46" style="23" customWidth="1"/>
    <col min="10759" max="10759" width="14" style="23" bestFit="1" customWidth="1"/>
    <col min="10760" max="10760" width="10.7109375" style="23" bestFit="1" customWidth="1"/>
    <col min="10761" max="10761" width="10.28515625" style="23" customWidth="1"/>
    <col min="10762" max="10762" width="10" style="23" bestFit="1" customWidth="1"/>
    <col min="10763" max="10763" width="21.7109375" style="23" bestFit="1" customWidth="1"/>
    <col min="10764" max="10764" width="11.28515625" style="23" customWidth="1"/>
    <col min="10765" max="10765" width="8.28515625" style="23" bestFit="1" customWidth="1"/>
    <col min="10766" max="10766" width="9" style="23" customWidth="1"/>
    <col min="10767" max="11006" width="8.85546875" style="23"/>
    <col min="11007" max="11007" width="20.28515625" style="23" customWidth="1"/>
    <col min="11008" max="11008" width="12.140625" style="23" bestFit="1" customWidth="1"/>
    <col min="11009" max="11009" width="10.140625" style="23" bestFit="1" customWidth="1"/>
    <col min="11010" max="11010" width="16.5703125" style="23" bestFit="1" customWidth="1"/>
    <col min="11011" max="11011" width="11.28515625" style="23" bestFit="1" customWidth="1"/>
    <col min="11012" max="11012" width="19.5703125" style="23" customWidth="1"/>
    <col min="11013" max="11013" width="10.85546875" style="23" bestFit="1" customWidth="1"/>
    <col min="11014" max="11014" width="46" style="23" customWidth="1"/>
    <col min="11015" max="11015" width="14" style="23" bestFit="1" customWidth="1"/>
    <col min="11016" max="11016" width="10.7109375" style="23" bestFit="1" customWidth="1"/>
    <col min="11017" max="11017" width="10.28515625" style="23" customWidth="1"/>
    <col min="11018" max="11018" width="10" style="23" bestFit="1" customWidth="1"/>
    <col min="11019" max="11019" width="21.7109375" style="23" bestFit="1" customWidth="1"/>
    <col min="11020" max="11020" width="11.28515625" style="23" customWidth="1"/>
    <col min="11021" max="11021" width="8.28515625" style="23" bestFit="1" customWidth="1"/>
    <col min="11022" max="11022" width="9" style="23" customWidth="1"/>
    <col min="11023" max="11262" width="8.85546875" style="23"/>
    <col min="11263" max="11263" width="20.28515625" style="23" customWidth="1"/>
    <col min="11264" max="11264" width="12.140625" style="23" bestFit="1" customWidth="1"/>
    <col min="11265" max="11265" width="10.140625" style="23" bestFit="1" customWidth="1"/>
    <col min="11266" max="11266" width="16.5703125" style="23" bestFit="1" customWidth="1"/>
    <col min="11267" max="11267" width="11.28515625" style="23" bestFit="1" customWidth="1"/>
    <col min="11268" max="11268" width="19.5703125" style="23" customWidth="1"/>
    <col min="11269" max="11269" width="10.85546875" style="23" bestFit="1" customWidth="1"/>
    <col min="11270" max="11270" width="46" style="23" customWidth="1"/>
    <col min="11271" max="11271" width="14" style="23" bestFit="1" customWidth="1"/>
    <col min="11272" max="11272" width="10.7109375" style="23" bestFit="1" customWidth="1"/>
    <col min="11273" max="11273" width="10.28515625" style="23" customWidth="1"/>
    <col min="11274" max="11274" width="10" style="23" bestFit="1" customWidth="1"/>
    <col min="11275" max="11275" width="21.7109375" style="23" bestFit="1" customWidth="1"/>
    <col min="11276" max="11276" width="11.28515625" style="23" customWidth="1"/>
    <col min="11277" max="11277" width="8.28515625" style="23" bestFit="1" customWidth="1"/>
    <col min="11278" max="11278" width="9" style="23" customWidth="1"/>
    <col min="11279" max="11518" width="8.85546875" style="23"/>
    <col min="11519" max="11519" width="20.28515625" style="23" customWidth="1"/>
    <col min="11520" max="11520" width="12.140625" style="23" bestFit="1" customWidth="1"/>
    <col min="11521" max="11521" width="10.140625" style="23" bestFit="1" customWidth="1"/>
    <col min="11522" max="11522" width="16.5703125" style="23" bestFit="1" customWidth="1"/>
    <col min="11523" max="11523" width="11.28515625" style="23" bestFit="1" customWidth="1"/>
    <col min="11524" max="11524" width="19.5703125" style="23" customWidth="1"/>
    <col min="11525" max="11525" width="10.85546875" style="23" bestFit="1" customWidth="1"/>
    <col min="11526" max="11526" width="46" style="23" customWidth="1"/>
    <col min="11527" max="11527" width="14" style="23" bestFit="1" customWidth="1"/>
    <col min="11528" max="11528" width="10.7109375" style="23" bestFit="1" customWidth="1"/>
    <col min="11529" max="11529" width="10.28515625" style="23" customWidth="1"/>
    <col min="11530" max="11530" width="10" style="23" bestFit="1" customWidth="1"/>
    <col min="11531" max="11531" width="21.7109375" style="23" bestFit="1" customWidth="1"/>
    <col min="11532" max="11532" width="11.28515625" style="23" customWidth="1"/>
    <col min="11533" max="11533" width="8.28515625" style="23" bestFit="1" customWidth="1"/>
    <col min="11534" max="11534" width="9" style="23" customWidth="1"/>
    <col min="11535" max="11774" width="8.85546875" style="23"/>
    <col min="11775" max="11775" width="20.28515625" style="23" customWidth="1"/>
    <col min="11776" max="11776" width="12.140625" style="23" bestFit="1" customWidth="1"/>
    <col min="11777" max="11777" width="10.140625" style="23" bestFit="1" customWidth="1"/>
    <col min="11778" max="11778" width="16.5703125" style="23" bestFit="1" customWidth="1"/>
    <col min="11779" max="11779" width="11.28515625" style="23" bestFit="1" customWidth="1"/>
    <col min="11780" max="11780" width="19.5703125" style="23" customWidth="1"/>
    <col min="11781" max="11781" width="10.85546875" style="23" bestFit="1" customWidth="1"/>
    <col min="11782" max="11782" width="46" style="23" customWidth="1"/>
    <col min="11783" max="11783" width="14" style="23" bestFit="1" customWidth="1"/>
    <col min="11784" max="11784" width="10.7109375" style="23" bestFit="1" customWidth="1"/>
    <col min="11785" max="11785" width="10.28515625" style="23" customWidth="1"/>
    <col min="11786" max="11786" width="10" style="23" bestFit="1" customWidth="1"/>
    <col min="11787" max="11787" width="21.7109375" style="23" bestFit="1" customWidth="1"/>
    <col min="11788" max="11788" width="11.28515625" style="23" customWidth="1"/>
    <col min="11789" max="11789" width="8.28515625" style="23" bestFit="1" customWidth="1"/>
    <col min="11790" max="11790" width="9" style="23" customWidth="1"/>
    <col min="11791" max="12030" width="8.85546875" style="23"/>
    <col min="12031" max="12031" width="20.28515625" style="23" customWidth="1"/>
    <col min="12032" max="12032" width="12.140625" style="23" bestFit="1" customWidth="1"/>
    <col min="12033" max="12033" width="10.140625" style="23" bestFit="1" customWidth="1"/>
    <col min="12034" max="12034" width="16.5703125" style="23" bestFit="1" customWidth="1"/>
    <col min="12035" max="12035" width="11.28515625" style="23" bestFit="1" customWidth="1"/>
    <col min="12036" max="12036" width="19.5703125" style="23" customWidth="1"/>
    <col min="12037" max="12037" width="10.85546875" style="23" bestFit="1" customWidth="1"/>
    <col min="12038" max="12038" width="46" style="23" customWidth="1"/>
    <col min="12039" max="12039" width="14" style="23" bestFit="1" customWidth="1"/>
    <col min="12040" max="12040" width="10.7109375" style="23" bestFit="1" customWidth="1"/>
    <col min="12041" max="12041" width="10.28515625" style="23" customWidth="1"/>
    <col min="12042" max="12042" width="10" style="23" bestFit="1" customWidth="1"/>
    <col min="12043" max="12043" width="21.7109375" style="23" bestFit="1" customWidth="1"/>
    <col min="12044" max="12044" width="11.28515625" style="23" customWidth="1"/>
    <col min="12045" max="12045" width="8.28515625" style="23" bestFit="1" customWidth="1"/>
    <col min="12046" max="12046" width="9" style="23" customWidth="1"/>
    <col min="12047" max="12286" width="8.85546875" style="23"/>
    <col min="12287" max="12287" width="20.28515625" style="23" customWidth="1"/>
    <col min="12288" max="12288" width="12.140625" style="23" bestFit="1" customWidth="1"/>
    <col min="12289" max="12289" width="10.140625" style="23" bestFit="1" customWidth="1"/>
    <col min="12290" max="12290" width="16.5703125" style="23" bestFit="1" customWidth="1"/>
    <col min="12291" max="12291" width="11.28515625" style="23" bestFit="1" customWidth="1"/>
    <col min="12292" max="12292" width="19.5703125" style="23" customWidth="1"/>
    <col min="12293" max="12293" width="10.85546875" style="23" bestFit="1" customWidth="1"/>
    <col min="12294" max="12294" width="46" style="23" customWidth="1"/>
    <col min="12295" max="12295" width="14" style="23" bestFit="1" customWidth="1"/>
    <col min="12296" max="12296" width="10.7109375" style="23" bestFit="1" customWidth="1"/>
    <col min="12297" max="12297" width="10.28515625" style="23" customWidth="1"/>
    <col min="12298" max="12298" width="10" style="23" bestFit="1" customWidth="1"/>
    <col min="12299" max="12299" width="21.7109375" style="23" bestFit="1" customWidth="1"/>
    <col min="12300" max="12300" width="11.28515625" style="23" customWidth="1"/>
    <col min="12301" max="12301" width="8.28515625" style="23" bestFit="1" customWidth="1"/>
    <col min="12302" max="12302" width="9" style="23" customWidth="1"/>
    <col min="12303" max="12542" width="8.85546875" style="23"/>
    <col min="12543" max="12543" width="20.28515625" style="23" customWidth="1"/>
    <col min="12544" max="12544" width="12.140625" style="23" bestFit="1" customWidth="1"/>
    <col min="12545" max="12545" width="10.140625" style="23" bestFit="1" customWidth="1"/>
    <col min="12546" max="12546" width="16.5703125" style="23" bestFit="1" customWidth="1"/>
    <col min="12547" max="12547" width="11.28515625" style="23" bestFit="1" customWidth="1"/>
    <col min="12548" max="12548" width="19.5703125" style="23" customWidth="1"/>
    <col min="12549" max="12549" width="10.85546875" style="23" bestFit="1" customWidth="1"/>
    <col min="12550" max="12550" width="46" style="23" customWidth="1"/>
    <col min="12551" max="12551" width="14" style="23" bestFit="1" customWidth="1"/>
    <col min="12552" max="12552" width="10.7109375" style="23" bestFit="1" customWidth="1"/>
    <col min="12553" max="12553" width="10.28515625" style="23" customWidth="1"/>
    <col min="12554" max="12554" width="10" style="23" bestFit="1" customWidth="1"/>
    <col min="12555" max="12555" width="21.7109375" style="23" bestFit="1" customWidth="1"/>
    <col min="12556" max="12556" width="11.28515625" style="23" customWidth="1"/>
    <col min="12557" max="12557" width="8.28515625" style="23" bestFit="1" customWidth="1"/>
    <col min="12558" max="12558" width="9" style="23" customWidth="1"/>
    <col min="12559" max="12798" width="8.85546875" style="23"/>
    <col min="12799" max="12799" width="20.28515625" style="23" customWidth="1"/>
    <col min="12800" max="12800" width="12.140625" style="23" bestFit="1" customWidth="1"/>
    <col min="12801" max="12801" width="10.140625" style="23" bestFit="1" customWidth="1"/>
    <col min="12802" max="12802" width="16.5703125" style="23" bestFit="1" customWidth="1"/>
    <col min="12803" max="12803" width="11.28515625" style="23" bestFit="1" customWidth="1"/>
    <col min="12804" max="12804" width="19.5703125" style="23" customWidth="1"/>
    <col min="12805" max="12805" width="10.85546875" style="23" bestFit="1" customWidth="1"/>
    <col min="12806" max="12806" width="46" style="23" customWidth="1"/>
    <col min="12807" max="12807" width="14" style="23" bestFit="1" customWidth="1"/>
    <col min="12808" max="12808" width="10.7109375" style="23" bestFit="1" customWidth="1"/>
    <col min="12809" max="12809" width="10.28515625" style="23" customWidth="1"/>
    <col min="12810" max="12810" width="10" style="23" bestFit="1" customWidth="1"/>
    <col min="12811" max="12811" width="21.7109375" style="23" bestFit="1" customWidth="1"/>
    <col min="12812" max="12812" width="11.28515625" style="23" customWidth="1"/>
    <col min="12813" max="12813" width="8.28515625" style="23" bestFit="1" customWidth="1"/>
    <col min="12814" max="12814" width="9" style="23" customWidth="1"/>
    <col min="12815" max="13054" width="8.85546875" style="23"/>
    <col min="13055" max="13055" width="20.28515625" style="23" customWidth="1"/>
    <col min="13056" max="13056" width="12.140625" style="23" bestFit="1" customWidth="1"/>
    <col min="13057" max="13057" width="10.140625" style="23" bestFit="1" customWidth="1"/>
    <col min="13058" max="13058" width="16.5703125" style="23" bestFit="1" customWidth="1"/>
    <col min="13059" max="13059" width="11.28515625" style="23" bestFit="1" customWidth="1"/>
    <col min="13060" max="13060" width="19.5703125" style="23" customWidth="1"/>
    <col min="13061" max="13061" width="10.85546875" style="23" bestFit="1" customWidth="1"/>
    <col min="13062" max="13062" width="46" style="23" customWidth="1"/>
    <col min="13063" max="13063" width="14" style="23" bestFit="1" customWidth="1"/>
    <col min="13064" max="13064" width="10.7109375" style="23" bestFit="1" customWidth="1"/>
    <col min="13065" max="13065" width="10.28515625" style="23" customWidth="1"/>
    <col min="13066" max="13066" width="10" style="23" bestFit="1" customWidth="1"/>
    <col min="13067" max="13067" width="21.7109375" style="23" bestFit="1" customWidth="1"/>
    <col min="13068" max="13068" width="11.28515625" style="23" customWidth="1"/>
    <col min="13069" max="13069" width="8.28515625" style="23" bestFit="1" customWidth="1"/>
    <col min="13070" max="13070" width="9" style="23" customWidth="1"/>
    <col min="13071" max="13310" width="8.85546875" style="23"/>
    <col min="13311" max="13311" width="20.28515625" style="23" customWidth="1"/>
    <col min="13312" max="13312" width="12.140625" style="23" bestFit="1" customWidth="1"/>
    <col min="13313" max="13313" width="10.140625" style="23" bestFit="1" customWidth="1"/>
    <col min="13314" max="13314" width="16.5703125" style="23" bestFit="1" customWidth="1"/>
    <col min="13315" max="13315" width="11.28515625" style="23" bestFit="1" customWidth="1"/>
    <col min="13316" max="13316" width="19.5703125" style="23" customWidth="1"/>
    <col min="13317" max="13317" width="10.85546875" style="23" bestFit="1" customWidth="1"/>
    <col min="13318" max="13318" width="46" style="23" customWidth="1"/>
    <col min="13319" max="13319" width="14" style="23" bestFit="1" customWidth="1"/>
    <col min="13320" max="13320" width="10.7109375" style="23" bestFit="1" customWidth="1"/>
    <col min="13321" max="13321" width="10.28515625" style="23" customWidth="1"/>
    <col min="13322" max="13322" width="10" style="23" bestFit="1" customWidth="1"/>
    <col min="13323" max="13323" width="21.7109375" style="23" bestFit="1" customWidth="1"/>
    <col min="13324" max="13324" width="11.28515625" style="23" customWidth="1"/>
    <col min="13325" max="13325" width="8.28515625" style="23" bestFit="1" customWidth="1"/>
    <col min="13326" max="13326" width="9" style="23" customWidth="1"/>
    <col min="13327" max="13566" width="8.85546875" style="23"/>
    <col min="13567" max="13567" width="20.28515625" style="23" customWidth="1"/>
    <col min="13568" max="13568" width="12.140625" style="23" bestFit="1" customWidth="1"/>
    <col min="13569" max="13569" width="10.140625" style="23" bestFit="1" customWidth="1"/>
    <col min="13570" max="13570" width="16.5703125" style="23" bestFit="1" customWidth="1"/>
    <col min="13571" max="13571" width="11.28515625" style="23" bestFit="1" customWidth="1"/>
    <col min="13572" max="13572" width="19.5703125" style="23" customWidth="1"/>
    <col min="13573" max="13573" width="10.85546875" style="23" bestFit="1" customWidth="1"/>
    <col min="13574" max="13574" width="46" style="23" customWidth="1"/>
    <col min="13575" max="13575" width="14" style="23" bestFit="1" customWidth="1"/>
    <col min="13576" max="13576" width="10.7109375" style="23" bestFit="1" customWidth="1"/>
    <col min="13577" max="13577" width="10.28515625" style="23" customWidth="1"/>
    <col min="13578" max="13578" width="10" style="23" bestFit="1" customWidth="1"/>
    <col min="13579" max="13579" width="21.7109375" style="23" bestFit="1" customWidth="1"/>
    <col min="13580" max="13580" width="11.28515625" style="23" customWidth="1"/>
    <col min="13581" max="13581" width="8.28515625" style="23" bestFit="1" customWidth="1"/>
    <col min="13582" max="13582" width="9" style="23" customWidth="1"/>
    <col min="13583" max="13822" width="8.85546875" style="23"/>
    <col min="13823" max="13823" width="20.28515625" style="23" customWidth="1"/>
    <col min="13824" max="13824" width="12.140625" style="23" bestFit="1" customWidth="1"/>
    <col min="13825" max="13825" width="10.140625" style="23" bestFit="1" customWidth="1"/>
    <col min="13826" max="13826" width="16.5703125" style="23" bestFit="1" customWidth="1"/>
    <col min="13827" max="13827" width="11.28515625" style="23" bestFit="1" customWidth="1"/>
    <col min="13828" max="13828" width="19.5703125" style="23" customWidth="1"/>
    <col min="13829" max="13829" width="10.85546875" style="23" bestFit="1" customWidth="1"/>
    <col min="13830" max="13830" width="46" style="23" customWidth="1"/>
    <col min="13831" max="13831" width="14" style="23" bestFit="1" customWidth="1"/>
    <col min="13832" max="13832" width="10.7109375" style="23" bestFit="1" customWidth="1"/>
    <col min="13833" max="13833" width="10.28515625" style="23" customWidth="1"/>
    <col min="13834" max="13834" width="10" style="23" bestFit="1" customWidth="1"/>
    <col min="13835" max="13835" width="21.7109375" style="23" bestFit="1" customWidth="1"/>
    <col min="13836" max="13836" width="11.28515625" style="23" customWidth="1"/>
    <col min="13837" max="13837" width="8.28515625" style="23" bestFit="1" customWidth="1"/>
    <col min="13838" max="13838" width="9" style="23" customWidth="1"/>
    <col min="13839" max="14078" width="8.85546875" style="23"/>
    <col min="14079" max="14079" width="20.28515625" style="23" customWidth="1"/>
    <col min="14080" max="14080" width="12.140625" style="23" bestFit="1" customWidth="1"/>
    <col min="14081" max="14081" width="10.140625" style="23" bestFit="1" customWidth="1"/>
    <col min="14082" max="14082" width="16.5703125" style="23" bestFit="1" customWidth="1"/>
    <col min="14083" max="14083" width="11.28515625" style="23" bestFit="1" customWidth="1"/>
    <col min="14084" max="14084" width="19.5703125" style="23" customWidth="1"/>
    <col min="14085" max="14085" width="10.85546875" style="23" bestFit="1" customWidth="1"/>
    <col min="14086" max="14086" width="46" style="23" customWidth="1"/>
    <col min="14087" max="14087" width="14" style="23" bestFit="1" customWidth="1"/>
    <col min="14088" max="14088" width="10.7109375" style="23" bestFit="1" customWidth="1"/>
    <col min="14089" max="14089" width="10.28515625" style="23" customWidth="1"/>
    <col min="14090" max="14090" width="10" style="23" bestFit="1" customWidth="1"/>
    <col min="14091" max="14091" width="21.7109375" style="23" bestFit="1" customWidth="1"/>
    <col min="14092" max="14092" width="11.28515625" style="23" customWidth="1"/>
    <col min="14093" max="14093" width="8.28515625" style="23" bestFit="1" customWidth="1"/>
    <col min="14094" max="14094" width="9" style="23" customWidth="1"/>
    <col min="14095" max="14334" width="8.85546875" style="23"/>
    <col min="14335" max="14335" width="20.28515625" style="23" customWidth="1"/>
    <col min="14336" max="14336" width="12.140625" style="23" bestFit="1" customWidth="1"/>
    <col min="14337" max="14337" width="10.140625" style="23" bestFit="1" customWidth="1"/>
    <col min="14338" max="14338" width="16.5703125" style="23" bestFit="1" customWidth="1"/>
    <col min="14339" max="14339" width="11.28515625" style="23" bestFit="1" customWidth="1"/>
    <col min="14340" max="14340" width="19.5703125" style="23" customWidth="1"/>
    <col min="14341" max="14341" width="10.85546875" style="23" bestFit="1" customWidth="1"/>
    <col min="14342" max="14342" width="46" style="23" customWidth="1"/>
    <col min="14343" max="14343" width="14" style="23" bestFit="1" customWidth="1"/>
    <col min="14344" max="14344" width="10.7109375" style="23" bestFit="1" customWidth="1"/>
    <col min="14345" max="14345" width="10.28515625" style="23" customWidth="1"/>
    <col min="14346" max="14346" width="10" style="23" bestFit="1" customWidth="1"/>
    <col min="14347" max="14347" width="21.7109375" style="23" bestFit="1" customWidth="1"/>
    <col min="14348" max="14348" width="11.28515625" style="23" customWidth="1"/>
    <col min="14349" max="14349" width="8.28515625" style="23" bestFit="1" customWidth="1"/>
    <col min="14350" max="14350" width="9" style="23" customWidth="1"/>
    <col min="14351" max="14590" width="8.85546875" style="23"/>
    <col min="14591" max="14591" width="20.28515625" style="23" customWidth="1"/>
    <col min="14592" max="14592" width="12.140625" style="23" bestFit="1" customWidth="1"/>
    <col min="14593" max="14593" width="10.140625" style="23" bestFit="1" customWidth="1"/>
    <col min="14594" max="14594" width="16.5703125" style="23" bestFit="1" customWidth="1"/>
    <col min="14595" max="14595" width="11.28515625" style="23" bestFit="1" customWidth="1"/>
    <col min="14596" max="14596" width="19.5703125" style="23" customWidth="1"/>
    <col min="14597" max="14597" width="10.85546875" style="23" bestFit="1" customWidth="1"/>
    <col min="14598" max="14598" width="46" style="23" customWidth="1"/>
    <col min="14599" max="14599" width="14" style="23" bestFit="1" customWidth="1"/>
    <col min="14600" max="14600" width="10.7109375" style="23" bestFit="1" customWidth="1"/>
    <col min="14601" max="14601" width="10.28515625" style="23" customWidth="1"/>
    <col min="14602" max="14602" width="10" style="23" bestFit="1" customWidth="1"/>
    <col min="14603" max="14603" width="21.7109375" style="23" bestFit="1" customWidth="1"/>
    <col min="14604" max="14604" width="11.28515625" style="23" customWidth="1"/>
    <col min="14605" max="14605" width="8.28515625" style="23" bestFit="1" customWidth="1"/>
    <col min="14606" max="14606" width="9" style="23" customWidth="1"/>
    <col min="14607" max="14846" width="8.85546875" style="23"/>
    <col min="14847" max="14847" width="20.28515625" style="23" customWidth="1"/>
    <col min="14848" max="14848" width="12.140625" style="23" bestFit="1" customWidth="1"/>
    <col min="14849" max="14849" width="10.140625" style="23" bestFit="1" customWidth="1"/>
    <col min="14850" max="14850" width="16.5703125" style="23" bestFit="1" customWidth="1"/>
    <col min="14851" max="14851" width="11.28515625" style="23" bestFit="1" customWidth="1"/>
    <col min="14852" max="14852" width="19.5703125" style="23" customWidth="1"/>
    <col min="14853" max="14853" width="10.85546875" style="23" bestFit="1" customWidth="1"/>
    <col min="14854" max="14854" width="46" style="23" customWidth="1"/>
    <col min="14855" max="14855" width="14" style="23" bestFit="1" customWidth="1"/>
    <col min="14856" max="14856" width="10.7109375" style="23" bestFit="1" customWidth="1"/>
    <col min="14857" max="14857" width="10.28515625" style="23" customWidth="1"/>
    <col min="14858" max="14858" width="10" style="23" bestFit="1" customWidth="1"/>
    <col min="14859" max="14859" width="21.7109375" style="23" bestFit="1" customWidth="1"/>
    <col min="14860" max="14860" width="11.28515625" style="23" customWidth="1"/>
    <col min="14861" max="14861" width="8.28515625" style="23" bestFit="1" customWidth="1"/>
    <col min="14862" max="14862" width="9" style="23" customWidth="1"/>
    <col min="14863" max="15102" width="8.85546875" style="23"/>
    <col min="15103" max="15103" width="20.28515625" style="23" customWidth="1"/>
    <col min="15104" max="15104" width="12.140625" style="23" bestFit="1" customWidth="1"/>
    <col min="15105" max="15105" width="10.140625" style="23" bestFit="1" customWidth="1"/>
    <col min="15106" max="15106" width="16.5703125" style="23" bestFit="1" customWidth="1"/>
    <col min="15107" max="15107" width="11.28515625" style="23" bestFit="1" customWidth="1"/>
    <col min="15108" max="15108" width="19.5703125" style="23" customWidth="1"/>
    <col min="15109" max="15109" width="10.85546875" style="23" bestFit="1" customWidth="1"/>
    <col min="15110" max="15110" width="46" style="23" customWidth="1"/>
    <col min="15111" max="15111" width="14" style="23" bestFit="1" customWidth="1"/>
    <col min="15112" max="15112" width="10.7109375" style="23" bestFit="1" customWidth="1"/>
    <col min="15113" max="15113" width="10.28515625" style="23" customWidth="1"/>
    <col min="15114" max="15114" width="10" style="23" bestFit="1" customWidth="1"/>
    <col min="15115" max="15115" width="21.7109375" style="23" bestFit="1" customWidth="1"/>
    <col min="15116" max="15116" width="11.28515625" style="23" customWidth="1"/>
    <col min="15117" max="15117" width="8.28515625" style="23" bestFit="1" customWidth="1"/>
    <col min="15118" max="15118" width="9" style="23" customWidth="1"/>
    <col min="15119" max="15358" width="8.85546875" style="23"/>
    <col min="15359" max="15359" width="20.28515625" style="23" customWidth="1"/>
    <col min="15360" max="15360" width="12.140625" style="23" bestFit="1" customWidth="1"/>
    <col min="15361" max="15361" width="10.140625" style="23" bestFit="1" customWidth="1"/>
    <col min="15362" max="15362" width="16.5703125" style="23" bestFit="1" customWidth="1"/>
    <col min="15363" max="15363" width="11.28515625" style="23" bestFit="1" customWidth="1"/>
    <col min="15364" max="15364" width="19.5703125" style="23" customWidth="1"/>
    <col min="15365" max="15365" width="10.85546875" style="23" bestFit="1" customWidth="1"/>
    <col min="15366" max="15366" width="46" style="23" customWidth="1"/>
    <col min="15367" max="15367" width="14" style="23" bestFit="1" customWidth="1"/>
    <col min="15368" max="15368" width="10.7109375" style="23" bestFit="1" customWidth="1"/>
    <col min="15369" max="15369" width="10.28515625" style="23" customWidth="1"/>
    <col min="15370" max="15370" width="10" style="23" bestFit="1" customWidth="1"/>
    <col min="15371" max="15371" width="21.7109375" style="23" bestFit="1" customWidth="1"/>
    <col min="15372" max="15372" width="11.28515625" style="23" customWidth="1"/>
    <col min="15373" max="15373" width="8.28515625" style="23" bestFit="1" customWidth="1"/>
    <col min="15374" max="15374" width="9" style="23" customWidth="1"/>
    <col min="15375" max="15614" width="8.85546875" style="23"/>
    <col min="15615" max="15615" width="20.28515625" style="23" customWidth="1"/>
    <col min="15616" max="15616" width="12.140625" style="23" bestFit="1" customWidth="1"/>
    <col min="15617" max="15617" width="10.140625" style="23" bestFit="1" customWidth="1"/>
    <col min="15618" max="15618" width="16.5703125" style="23" bestFit="1" customWidth="1"/>
    <col min="15619" max="15619" width="11.28515625" style="23" bestFit="1" customWidth="1"/>
    <col min="15620" max="15620" width="19.5703125" style="23" customWidth="1"/>
    <col min="15621" max="15621" width="10.85546875" style="23" bestFit="1" customWidth="1"/>
    <col min="15622" max="15622" width="46" style="23" customWidth="1"/>
    <col min="15623" max="15623" width="14" style="23" bestFit="1" customWidth="1"/>
    <col min="15624" max="15624" width="10.7109375" style="23" bestFit="1" customWidth="1"/>
    <col min="15625" max="15625" width="10.28515625" style="23" customWidth="1"/>
    <col min="15626" max="15626" width="10" style="23" bestFit="1" customWidth="1"/>
    <col min="15627" max="15627" width="21.7109375" style="23" bestFit="1" customWidth="1"/>
    <col min="15628" max="15628" width="11.28515625" style="23" customWidth="1"/>
    <col min="15629" max="15629" width="8.28515625" style="23" bestFit="1" customWidth="1"/>
    <col min="15630" max="15630" width="9" style="23" customWidth="1"/>
    <col min="15631" max="15870" width="8.85546875" style="23"/>
    <col min="15871" max="15871" width="20.28515625" style="23" customWidth="1"/>
    <col min="15872" max="15872" width="12.140625" style="23" bestFit="1" customWidth="1"/>
    <col min="15873" max="15873" width="10.140625" style="23" bestFit="1" customWidth="1"/>
    <col min="15874" max="15874" width="16.5703125" style="23" bestFit="1" customWidth="1"/>
    <col min="15875" max="15875" width="11.28515625" style="23" bestFit="1" customWidth="1"/>
    <col min="15876" max="15876" width="19.5703125" style="23" customWidth="1"/>
    <col min="15877" max="15877" width="10.85546875" style="23" bestFit="1" customWidth="1"/>
    <col min="15878" max="15878" width="46" style="23" customWidth="1"/>
    <col min="15879" max="15879" width="14" style="23" bestFit="1" customWidth="1"/>
    <col min="15880" max="15880" width="10.7109375" style="23" bestFit="1" customWidth="1"/>
    <col min="15881" max="15881" width="10.28515625" style="23" customWidth="1"/>
    <col min="15882" max="15882" width="10" style="23" bestFit="1" customWidth="1"/>
    <col min="15883" max="15883" width="21.7109375" style="23" bestFit="1" customWidth="1"/>
    <col min="15884" max="15884" width="11.28515625" style="23" customWidth="1"/>
    <col min="15885" max="15885" width="8.28515625" style="23" bestFit="1" customWidth="1"/>
    <col min="15886" max="15886" width="9" style="23" customWidth="1"/>
    <col min="15887" max="16126" width="8.85546875" style="23"/>
    <col min="16127" max="16127" width="20.28515625" style="23" customWidth="1"/>
    <col min="16128" max="16128" width="12.140625" style="23" bestFit="1" customWidth="1"/>
    <col min="16129" max="16129" width="10.140625" style="23" bestFit="1" customWidth="1"/>
    <col min="16130" max="16130" width="16.5703125" style="23" bestFit="1" customWidth="1"/>
    <col min="16131" max="16131" width="11.28515625" style="23" bestFit="1" customWidth="1"/>
    <col min="16132" max="16132" width="19.5703125" style="23" customWidth="1"/>
    <col min="16133" max="16133" width="10.85546875" style="23" bestFit="1" customWidth="1"/>
    <col min="16134" max="16134" width="46" style="23" customWidth="1"/>
    <col min="16135" max="16135" width="14" style="23" bestFit="1" customWidth="1"/>
    <col min="16136" max="16136" width="10.7109375" style="23" bestFit="1" customWidth="1"/>
    <col min="16137" max="16137" width="10.28515625" style="23" customWidth="1"/>
    <col min="16138" max="16138" width="10" style="23" bestFit="1" customWidth="1"/>
    <col min="16139" max="16139" width="21.7109375" style="23" bestFit="1" customWidth="1"/>
    <col min="16140" max="16140" width="11.28515625" style="23" customWidth="1"/>
    <col min="16141" max="16141" width="8.28515625" style="23" bestFit="1" customWidth="1"/>
    <col min="16142" max="16142" width="9" style="23" customWidth="1"/>
    <col min="16143" max="16384" width="8.85546875" style="23"/>
  </cols>
  <sheetData>
    <row r="1" spans="1:17" s="20" customFormat="1" ht="39" customHeight="1" x14ac:dyDescent="0.25">
      <c r="A1" s="43" t="s">
        <v>1</v>
      </c>
      <c r="B1" s="43" t="s">
        <v>45</v>
      </c>
      <c r="C1" s="43" t="s">
        <v>46</v>
      </c>
      <c r="D1" s="43" t="s">
        <v>4</v>
      </c>
      <c r="E1" s="43" t="s">
        <v>5</v>
      </c>
      <c r="F1" s="43" t="s">
        <v>6</v>
      </c>
      <c r="G1" s="44" t="s">
        <v>7</v>
      </c>
      <c r="H1" s="43" t="s">
        <v>8</v>
      </c>
      <c r="I1" s="45" t="s">
        <v>47</v>
      </c>
      <c r="J1" s="45" t="s">
        <v>10</v>
      </c>
      <c r="K1" s="45" t="s">
        <v>11</v>
      </c>
      <c r="L1" s="45" t="s">
        <v>12</v>
      </c>
      <c r="M1" s="45" t="s">
        <v>13</v>
      </c>
      <c r="N1" s="45" t="s">
        <v>14</v>
      </c>
      <c r="O1" s="45" t="s">
        <v>15</v>
      </c>
    </row>
    <row r="2" spans="1:17" ht="30" customHeight="1" x14ac:dyDescent="0.25">
      <c r="A2" s="46" t="s">
        <v>48</v>
      </c>
      <c r="B2" s="47" t="s">
        <v>23</v>
      </c>
      <c r="C2" s="47" t="s">
        <v>18</v>
      </c>
      <c r="D2" s="47" t="s">
        <v>49</v>
      </c>
      <c r="E2" s="48">
        <v>43501</v>
      </c>
      <c r="F2" s="48">
        <v>43503</v>
      </c>
      <c r="G2" s="49" t="s">
        <v>50</v>
      </c>
      <c r="H2" s="46" t="s">
        <v>21</v>
      </c>
      <c r="I2" s="50" t="s">
        <v>51</v>
      </c>
      <c r="J2" s="47">
        <f>L2/K2</f>
        <v>153.98500000000001</v>
      </c>
      <c r="K2" s="47">
        <v>2</v>
      </c>
      <c r="L2" s="50">
        <v>307.97000000000003</v>
      </c>
      <c r="M2" s="50">
        <v>260.27999999999997</v>
      </c>
      <c r="N2" s="50">
        <v>118.62</v>
      </c>
      <c r="O2" s="51">
        <f>I2+L2+M2+N2</f>
        <v>4011.4299999999994</v>
      </c>
    </row>
    <row r="3" spans="1:17" ht="33.75" customHeight="1" x14ac:dyDescent="0.25">
      <c r="A3" s="46" t="s">
        <v>29</v>
      </c>
      <c r="B3" s="47" t="s">
        <v>23</v>
      </c>
      <c r="C3" s="47" t="s">
        <v>18</v>
      </c>
      <c r="D3" s="47" t="s">
        <v>52</v>
      </c>
      <c r="E3" s="48">
        <v>43503</v>
      </c>
      <c r="F3" s="48">
        <v>43504</v>
      </c>
      <c r="G3" s="52" t="s">
        <v>53</v>
      </c>
      <c r="H3" s="46" t="s">
        <v>21</v>
      </c>
      <c r="I3" s="50" t="s">
        <v>54</v>
      </c>
      <c r="J3" s="53"/>
      <c r="K3" s="53"/>
      <c r="L3" s="54"/>
      <c r="M3" s="54"/>
      <c r="N3" s="54"/>
      <c r="O3" s="51">
        <v>0</v>
      </c>
    </row>
    <row r="4" spans="1:17" ht="39.75" customHeight="1" x14ac:dyDescent="0.25">
      <c r="A4" s="46" t="s">
        <v>22</v>
      </c>
      <c r="B4" s="47" t="s">
        <v>17</v>
      </c>
      <c r="C4" s="47" t="s">
        <v>18</v>
      </c>
      <c r="D4" s="47" t="s">
        <v>55</v>
      </c>
      <c r="E4" s="48">
        <v>43521</v>
      </c>
      <c r="F4" s="53"/>
      <c r="G4" s="49" t="s">
        <v>56</v>
      </c>
      <c r="H4" s="46" t="s">
        <v>57</v>
      </c>
      <c r="I4" s="50" t="s">
        <v>58</v>
      </c>
      <c r="J4" s="55">
        <f>L4/2</f>
        <v>287.28500000000003</v>
      </c>
      <c r="K4" s="56">
        <v>2</v>
      </c>
      <c r="L4" s="57">
        <v>574.57000000000005</v>
      </c>
      <c r="M4" s="57">
        <v>189.3</v>
      </c>
      <c r="N4" s="57">
        <v>108.2</v>
      </c>
      <c r="O4" s="51">
        <f>I4+L4+M4+N4</f>
        <v>1369.5500000000002</v>
      </c>
    </row>
    <row r="5" spans="1:17" ht="30" customHeight="1" x14ac:dyDescent="0.25">
      <c r="A5" s="46" t="s">
        <v>22</v>
      </c>
      <c r="B5" s="47" t="s">
        <v>17</v>
      </c>
      <c r="C5" s="47" t="s">
        <v>18</v>
      </c>
      <c r="D5" s="47" t="s">
        <v>59</v>
      </c>
      <c r="E5" s="48">
        <v>43523</v>
      </c>
      <c r="F5" s="53"/>
      <c r="G5" s="49" t="s">
        <v>60</v>
      </c>
      <c r="H5" s="46" t="s">
        <v>61</v>
      </c>
      <c r="I5" s="50" t="s">
        <v>62</v>
      </c>
      <c r="J5" s="55">
        <f>L5/2</f>
        <v>206.095</v>
      </c>
      <c r="K5" s="56">
        <v>2</v>
      </c>
      <c r="L5" s="57">
        <v>412.19</v>
      </c>
      <c r="M5" s="57">
        <v>130.5</v>
      </c>
      <c r="N5" s="57">
        <v>45.68</v>
      </c>
      <c r="O5" s="51">
        <f>I5+L5+M5+N5</f>
        <v>1409.8300000000002</v>
      </c>
    </row>
    <row r="6" spans="1:17" ht="30" customHeight="1" x14ac:dyDescent="0.25">
      <c r="A6" s="46" t="s">
        <v>22</v>
      </c>
      <c r="B6" s="47" t="s">
        <v>23</v>
      </c>
      <c r="C6" s="47" t="s">
        <v>18</v>
      </c>
      <c r="D6" s="47" t="s">
        <v>63</v>
      </c>
      <c r="E6" s="48">
        <v>43527</v>
      </c>
      <c r="F6" s="53"/>
      <c r="G6" s="49" t="s">
        <v>64</v>
      </c>
      <c r="H6" s="46" t="s">
        <v>65</v>
      </c>
      <c r="I6" s="50" t="s">
        <v>66</v>
      </c>
      <c r="J6" s="53"/>
      <c r="K6" s="53"/>
      <c r="L6" s="54"/>
      <c r="M6" s="54"/>
      <c r="N6" s="54"/>
      <c r="O6" s="51">
        <f>I6+L6+M6+N6</f>
        <v>826.39</v>
      </c>
    </row>
    <row r="7" spans="1:17" ht="30" customHeight="1" x14ac:dyDescent="0.25">
      <c r="A7" s="46" t="s">
        <v>16</v>
      </c>
      <c r="B7" s="47" t="s">
        <v>17</v>
      </c>
      <c r="C7" s="47" t="s">
        <v>18</v>
      </c>
      <c r="D7" s="47" t="s">
        <v>67</v>
      </c>
      <c r="E7" s="48">
        <v>43511</v>
      </c>
      <c r="F7" s="48">
        <v>43511</v>
      </c>
      <c r="G7" s="49" t="s">
        <v>68</v>
      </c>
      <c r="H7" s="46" t="s">
        <v>21</v>
      </c>
      <c r="I7" s="50" t="s">
        <v>69</v>
      </c>
      <c r="J7" s="53"/>
      <c r="K7" s="53"/>
      <c r="L7" s="54"/>
      <c r="M7" s="58"/>
      <c r="N7" s="50">
        <v>110.96</v>
      </c>
      <c r="O7" s="51">
        <f t="shared" ref="O7:O14" si="0">I7+L7+M7+N7</f>
        <v>3425.61</v>
      </c>
      <c r="Q7" s="39"/>
    </row>
    <row r="8" spans="1:17" ht="30" customHeight="1" x14ac:dyDescent="0.25">
      <c r="A8" s="46" t="s">
        <v>70</v>
      </c>
      <c r="B8" s="47" t="s">
        <v>17</v>
      </c>
      <c r="C8" s="47" t="s">
        <v>18</v>
      </c>
      <c r="D8" s="47" t="s">
        <v>71</v>
      </c>
      <c r="E8" s="48">
        <v>43514</v>
      </c>
      <c r="F8" s="48">
        <v>43515</v>
      </c>
      <c r="G8" s="49" t="s">
        <v>72</v>
      </c>
      <c r="H8" s="46" t="s">
        <v>21</v>
      </c>
      <c r="I8" s="50" t="s">
        <v>73</v>
      </c>
      <c r="J8" s="47">
        <v>278.99</v>
      </c>
      <c r="K8" s="47">
        <v>1</v>
      </c>
      <c r="L8" s="50">
        <f>J8*K8</f>
        <v>278.99</v>
      </c>
      <c r="M8" s="50">
        <v>259.07</v>
      </c>
      <c r="N8" s="50">
        <v>268.66000000000003</v>
      </c>
      <c r="O8" s="51">
        <f t="shared" si="0"/>
        <v>3898.27</v>
      </c>
    </row>
    <row r="9" spans="1:17" ht="30" customHeight="1" x14ac:dyDescent="0.25">
      <c r="A9" s="46" t="s">
        <v>74</v>
      </c>
      <c r="B9" s="47" t="s">
        <v>17</v>
      </c>
      <c r="C9" s="47" t="s">
        <v>18</v>
      </c>
      <c r="D9" s="47" t="s">
        <v>75</v>
      </c>
      <c r="E9" s="48">
        <v>43523</v>
      </c>
      <c r="F9" s="48">
        <v>43524</v>
      </c>
      <c r="G9" s="49" t="s">
        <v>76</v>
      </c>
      <c r="H9" s="46" t="s">
        <v>21</v>
      </c>
      <c r="I9" s="50" t="s">
        <v>77</v>
      </c>
      <c r="J9" s="53"/>
      <c r="K9" s="53"/>
      <c r="L9" s="54"/>
      <c r="M9" s="54"/>
      <c r="N9" s="54"/>
      <c r="O9" s="51">
        <f t="shared" si="0"/>
        <v>2039.1</v>
      </c>
    </row>
    <row r="10" spans="1:17" ht="30" customHeight="1" x14ac:dyDescent="0.25">
      <c r="A10" s="46" t="s">
        <v>78</v>
      </c>
      <c r="B10" s="47" t="s">
        <v>17</v>
      </c>
      <c r="C10" s="47" t="s">
        <v>18</v>
      </c>
      <c r="D10" s="47" t="s">
        <v>79</v>
      </c>
      <c r="E10" s="48">
        <v>43518</v>
      </c>
      <c r="F10" s="48">
        <v>43518</v>
      </c>
      <c r="G10" s="49" t="s">
        <v>80</v>
      </c>
      <c r="H10" s="46" t="s">
        <v>81</v>
      </c>
      <c r="I10" s="50" t="s">
        <v>82</v>
      </c>
      <c r="J10" s="55">
        <v>0</v>
      </c>
      <c r="K10" s="47">
        <v>0</v>
      </c>
      <c r="L10" s="57">
        <v>0</v>
      </c>
      <c r="M10" s="50">
        <v>48.73</v>
      </c>
      <c r="N10" s="57">
        <v>131.1</v>
      </c>
      <c r="O10" s="51">
        <f t="shared" si="0"/>
        <v>1060.33</v>
      </c>
    </row>
    <row r="11" spans="1:17" ht="30" customHeight="1" x14ac:dyDescent="0.25">
      <c r="A11" s="46" t="s">
        <v>83</v>
      </c>
      <c r="B11" s="47" t="s">
        <v>23</v>
      </c>
      <c r="C11" s="47" t="s">
        <v>18</v>
      </c>
      <c r="D11" s="47" t="s">
        <v>84</v>
      </c>
      <c r="E11" s="48">
        <v>43517</v>
      </c>
      <c r="F11" s="48">
        <v>43518</v>
      </c>
      <c r="G11" s="49" t="s">
        <v>80</v>
      </c>
      <c r="H11" s="46" t="s">
        <v>81</v>
      </c>
      <c r="I11" s="50" t="s">
        <v>85</v>
      </c>
      <c r="J11" s="47">
        <v>381.83</v>
      </c>
      <c r="K11" s="47">
        <v>1</v>
      </c>
      <c r="L11" s="50">
        <v>381.83</v>
      </c>
      <c r="M11" s="50">
        <v>248.73</v>
      </c>
      <c r="N11" s="50">
        <v>148.38</v>
      </c>
      <c r="O11" s="51">
        <f t="shared" si="0"/>
        <v>2109.64</v>
      </c>
    </row>
    <row r="12" spans="1:17" ht="30" customHeight="1" x14ac:dyDescent="0.25">
      <c r="A12" s="46" t="s">
        <v>41</v>
      </c>
      <c r="B12" s="47" t="s">
        <v>17</v>
      </c>
      <c r="C12" s="47" t="s">
        <v>18</v>
      </c>
      <c r="D12" s="47" t="s">
        <v>86</v>
      </c>
      <c r="E12" s="48">
        <v>43517</v>
      </c>
      <c r="F12" s="48">
        <v>43518</v>
      </c>
      <c r="G12" s="49" t="s">
        <v>80</v>
      </c>
      <c r="H12" s="46" t="s">
        <v>81</v>
      </c>
      <c r="I12" s="50" t="s">
        <v>87</v>
      </c>
      <c r="J12" s="47">
        <v>381.83</v>
      </c>
      <c r="K12" s="47">
        <v>1</v>
      </c>
      <c r="L12" s="50">
        <f>J12*K12</f>
        <v>381.83</v>
      </c>
      <c r="M12" s="50">
        <f>325.94-72.15</f>
        <v>253.79</v>
      </c>
      <c r="N12" s="54"/>
      <c r="O12" s="51">
        <f t="shared" si="0"/>
        <v>2136.92</v>
      </c>
    </row>
    <row r="13" spans="1:17" ht="30" customHeight="1" x14ac:dyDescent="0.25">
      <c r="A13" s="46" t="s">
        <v>88</v>
      </c>
      <c r="B13" s="47" t="s">
        <v>17</v>
      </c>
      <c r="C13" s="47" t="s">
        <v>18</v>
      </c>
      <c r="D13" s="47" t="s">
        <v>89</v>
      </c>
      <c r="E13" s="48">
        <v>43514</v>
      </c>
      <c r="F13" s="53"/>
      <c r="G13" s="49" t="s">
        <v>90</v>
      </c>
      <c r="H13" s="46" t="s">
        <v>91</v>
      </c>
      <c r="I13" s="50" t="s">
        <v>92</v>
      </c>
      <c r="J13" s="47">
        <f>L13/K13</f>
        <v>371.01</v>
      </c>
      <c r="K13" s="47">
        <v>2</v>
      </c>
      <c r="L13" s="50">
        <v>742.02</v>
      </c>
      <c r="M13" s="57">
        <v>155</v>
      </c>
      <c r="N13" s="50">
        <v>161.63</v>
      </c>
      <c r="O13" s="51">
        <f t="shared" si="0"/>
        <v>2837.5</v>
      </c>
    </row>
    <row r="14" spans="1:17" ht="30" customHeight="1" x14ac:dyDescent="0.25">
      <c r="A14" s="46" t="s">
        <v>93</v>
      </c>
      <c r="B14" s="47" t="s">
        <v>17</v>
      </c>
      <c r="C14" s="47" t="s">
        <v>18</v>
      </c>
      <c r="D14" s="47" t="s">
        <v>94</v>
      </c>
      <c r="E14" s="48">
        <v>43516</v>
      </c>
      <c r="F14" s="53"/>
      <c r="G14" s="49" t="s">
        <v>95</v>
      </c>
      <c r="H14" s="46" t="s">
        <v>65</v>
      </c>
      <c r="I14" s="50" t="s">
        <v>96</v>
      </c>
      <c r="J14" s="59"/>
      <c r="K14" s="59"/>
      <c r="L14" s="58"/>
      <c r="M14" s="58"/>
      <c r="N14" s="58"/>
      <c r="O14" s="51">
        <f t="shared" si="0"/>
        <v>1601.76</v>
      </c>
    </row>
    <row r="15" spans="1:17" ht="27.2" customHeight="1" x14ac:dyDescent="0.25">
      <c r="A15" s="60" t="s">
        <v>44</v>
      </c>
      <c r="B15" s="61" t="s">
        <v>44</v>
      </c>
      <c r="C15" s="61" t="s">
        <v>44</v>
      </c>
      <c r="D15" s="61" t="s">
        <v>44</v>
      </c>
      <c r="E15" s="61"/>
      <c r="F15" s="61"/>
      <c r="G15" s="60" t="s">
        <v>44</v>
      </c>
      <c r="H15" s="60" t="s">
        <v>44</v>
      </c>
      <c r="I15" s="62">
        <f>I2+I3+I4+I5+I6+I7+I8+I9+I10+I11+I12+I13+I14</f>
        <v>23840.859999999997</v>
      </c>
      <c r="J15" s="61">
        <f>SUM(J2:J14)</f>
        <v>2061.0249999999996</v>
      </c>
      <c r="K15" s="61">
        <f t="shared" ref="K15:N15" si="1">SUM(K2:K14)</f>
        <v>11</v>
      </c>
      <c r="L15" s="61">
        <f t="shared" si="1"/>
        <v>3079.4</v>
      </c>
      <c r="M15" s="61">
        <f t="shared" si="1"/>
        <v>1545.3999999999999</v>
      </c>
      <c r="N15" s="61">
        <f t="shared" si="1"/>
        <v>1093.23</v>
      </c>
      <c r="O15" s="62">
        <f>SUM(O2:O14)</f>
        <v>26726.329999999998</v>
      </c>
    </row>
    <row r="16" spans="1:17" x14ac:dyDescent="0.25">
      <c r="A16" s="24" t="s">
        <v>44</v>
      </c>
      <c r="I16" s="25"/>
    </row>
    <row r="17" spans="1:1" x14ac:dyDescent="0.25">
      <c r="A17" s="24" t="s">
        <v>44</v>
      </c>
    </row>
    <row r="18" spans="1:1" x14ac:dyDescent="0.25">
      <c r="A18" s="24" t="s">
        <v>44</v>
      </c>
    </row>
    <row r="19" spans="1:1" x14ac:dyDescent="0.25">
      <c r="A19" s="24" t="s">
        <v>44</v>
      </c>
    </row>
    <row r="20" spans="1:1" x14ac:dyDescent="0.25">
      <c r="A20" s="24" t="s">
        <v>44</v>
      </c>
    </row>
    <row r="21" spans="1:1" x14ac:dyDescent="0.25">
      <c r="A21" s="24" t="s">
        <v>44</v>
      </c>
    </row>
    <row r="22" spans="1:1" x14ac:dyDescent="0.25">
      <c r="A22" s="24" t="s">
        <v>44</v>
      </c>
    </row>
    <row r="23" spans="1:1" x14ac:dyDescent="0.25">
      <c r="A23" s="24" t="s">
        <v>44</v>
      </c>
    </row>
    <row r="24" spans="1:1" x14ac:dyDescent="0.25">
      <c r="A24" s="24" t="s">
        <v>44</v>
      </c>
    </row>
    <row r="25" spans="1:1" x14ac:dyDescent="0.25">
      <c r="A25" s="24" t="s">
        <v>44</v>
      </c>
    </row>
    <row r="26" spans="1:1" x14ac:dyDescent="0.25">
      <c r="A26" s="24" t="s">
        <v>44</v>
      </c>
    </row>
    <row r="27" spans="1:1" x14ac:dyDescent="0.25">
      <c r="A27" s="24" t="s">
        <v>44</v>
      </c>
    </row>
    <row r="28" spans="1:1" x14ac:dyDescent="0.25">
      <c r="A28" s="24" t="s">
        <v>44</v>
      </c>
    </row>
    <row r="29" spans="1:1" x14ac:dyDescent="0.25">
      <c r="A29" s="24" t="s">
        <v>44</v>
      </c>
    </row>
    <row r="30" spans="1:1" x14ac:dyDescent="0.25">
      <c r="A30" s="24" t="s">
        <v>44</v>
      </c>
    </row>
    <row r="31" spans="1:1" x14ac:dyDescent="0.25">
      <c r="A31" s="24" t="s">
        <v>44</v>
      </c>
    </row>
    <row r="32" spans="1:1" x14ac:dyDescent="0.25">
      <c r="A32" s="24" t="s">
        <v>44</v>
      </c>
    </row>
    <row r="33" spans="1:1" x14ac:dyDescent="0.25">
      <c r="A33" s="24" t="s">
        <v>44</v>
      </c>
    </row>
    <row r="34" spans="1:1" x14ac:dyDescent="0.25">
      <c r="A34" s="24" t="s">
        <v>44</v>
      </c>
    </row>
    <row r="35" spans="1:1" x14ac:dyDescent="0.25">
      <c r="A35" s="24" t="s">
        <v>44</v>
      </c>
    </row>
    <row r="36" spans="1:1" x14ac:dyDescent="0.25">
      <c r="A36" s="24" t="s">
        <v>44</v>
      </c>
    </row>
    <row r="37" spans="1:1" x14ac:dyDescent="0.25">
      <c r="A37" s="24" t="s">
        <v>44</v>
      </c>
    </row>
    <row r="38" spans="1:1" x14ac:dyDescent="0.25">
      <c r="A38" s="24" t="s">
        <v>44</v>
      </c>
    </row>
    <row r="39" spans="1:1" x14ac:dyDescent="0.25">
      <c r="A39" s="24" t="s">
        <v>44</v>
      </c>
    </row>
    <row r="40" spans="1:1" x14ac:dyDescent="0.25">
      <c r="A40" s="24" t="s">
        <v>44</v>
      </c>
    </row>
    <row r="41" spans="1:1" x14ac:dyDescent="0.25">
      <c r="A41" s="24" t="s">
        <v>44</v>
      </c>
    </row>
    <row r="42" spans="1:1" x14ac:dyDescent="0.25">
      <c r="A42" s="24" t="s">
        <v>44</v>
      </c>
    </row>
    <row r="43" spans="1:1" x14ac:dyDescent="0.25">
      <c r="A43" s="24" t="s">
        <v>44</v>
      </c>
    </row>
    <row r="44" spans="1:1" x14ac:dyDescent="0.25">
      <c r="A44" s="24" t="s">
        <v>44</v>
      </c>
    </row>
    <row r="45" spans="1:1" x14ac:dyDescent="0.25">
      <c r="A45" s="24" t="s">
        <v>44</v>
      </c>
    </row>
    <row r="46" spans="1:1" x14ac:dyDescent="0.25">
      <c r="A46" s="24" t="s">
        <v>44</v>
      </c>
    </row>
    <row r="47" spans="1:1" x14ac:dyDescent="0.25">
      <c r="A47" s="24" t="s">
        <v>44</v>
      </c>
    </row>
    <row r="48" spans="1:1" x14ac:dyDescent="0.25">
      <c r="A48" s="24" t="s">
        <v>44</v>
      </c>
    </row>
    <row r="49" spans="1:1" x14ac:dyDescent="0.25">
      <c r="A49" s="24" t="s">
        <v>44</v>
      </c>
    </row>
    <row r="50" spans="1:1" x14ac:dyDescent="0.25">
      <c r="A50" s="24" t="s">
        <v>44</v>
      </c>
    </row>
    <row r="51" spans="1:1" x14ac:dyDescent="0.25">
      <c r="A51" s="24" t="s">
        <v>44</v>
      </c>
    </row>
    <row r="52" spans="1:1" x14ac:dyDescent="0.25">
      <c r="A52" s="24" t="s">
        <v>44</v>
      </c>
    </row>
    <row r="53" spans="1:1" x14ac:dyDescent="0.25">
      <c r="A53" s="24" t="s">
        <v>44</v>
      </c>
    </row>
    <row r="54" spans="1:1" x14ac:dyDescent="0.25">
      <c r="A54" s="24" t="s">
        <v>44</v>
      </c>
    </row>
    <row r="55" spans="1:1" x14ac:dyDescent="0.25">
      <c r="A55" s="24" t="s">
        <v>44</v>
      </c>
    </row>
    <row r="56" spans="1:1" x14ac:dyDescent="0.25">
      <c r="A56" s="24" t="s">
        <v>44</v>
      </c>
    </row>
    <row r="57" spans="1:1" x14ac:dyDescent="0.25">
      <c r="A57" s="24" t="s">
        <v>44</v>
      </c>
    </row>
    <row r="58" spans="1:1" x14ac:dyDescent="0.25">
      <c r="A58" s="24" t="s">
        <v>44</v>
      </c>
    </row>
    <row r="59" spans="1:1" x14ac:dyDescent="0.25">
      <c r="A59" s="24" t="s">
        <v>44</v>
      </c>
    </row>
    <row r="60" spans="1:1" x14ac:dyDescent="0.25">
      <c r="A60" s="24" t="s">
        <v>44</v>
      </c>
    </row>
    <row r="61" spans="1:1" x14ac:dyDescent="0.25">
      <c r="A61" s="24" t="s">
        <v>44</v>
      </c>
    </row>
    <row r="62" spans="1:1" x14ac:dyDescent="0.25">
      <c r="A62" s="24" t="s">
        <v>44</v>
      </c>
    </row>
    <row r="63" spans="1:1" x14ac:dyDescent="0.25">
      <c r="A63" s="24" t="s">
        <v>44</v>
      </c>
    </row>
    <row r="64" spans="1:1" x14ac:dyDescent="0.25">
      <c r="A64" s="24" t="s">
        <v>44</v>
      </c>
    </row>
    <row r="65" spans="1:1" x14ac:dyDescent="0.25">
      <c r="A65" s="24" t="s">
        <v>44</v>
      </c>
    </row>
    <row r="66" spans="1:1" x14ac:dyDescent="0.25">
      <c r="A66" s="24" t="s">
        <v>44</v>
      </c>
    </row>
    <row r="67" spans="1:1" x14ac:dyDescent="0.25">
      <c r="A67" s="24" t="s">
        <v>44</v>
      </c>
    </row>
    <row r="68" spans="1:1" x14ac:dyDescent="0.25">
      <c r="A68" s="24" t="s">
        <v>44</v>
      </c>
    </row>
    <row r="69" spans="1:1" x14ac:dyDescent="0.25">
      <c r="A69" s="24" t="s">
        <v>44</v>
      </c>
    </row>
    <row r="70" spans="1:1" x14ac:dyDescent="0.25">
      <c r="A70" s="24" t="s">
        <v>44</v>
      </c>
    </row>
    <row r="71" spans="1:1" x14ac:dyDescent="0.25">
      <c r="A71" s="24" t="s">
        <v>44</v>
      </c>
    </row>
    <row r="72" spans="1:1" x14ac:dyDescent="0.25">
      <c r="A72" s="24" t="s">
        <v>44</v>
      </c>
    </row>
    <row r="73" spans="1:1" x14ac:dyDescent="0.25">
      <c r="A73" s="24" t="s">
        <v>44</v>
      </c>
    </row>
    <row r="74" spans="1:1" x14ac:dyDescent="0.25">
      <c r="A74" s="24" t="s">
        <v>44</v>
      </c>
    </row>
    <row r="75" spans="1:1" x14ac:dyDescent="0.25">
      <c r="A75" s="24" t="s">
        <v>44</v>
      </c>
    </row>
    <row r="76" spans="1:1" x14ac:dyDescent="0.25">
      <c r="A76" s="24" t="s">
        <v>44</v>
      </c>
    </row>
    <row r="77" spans="1:1" x14ac:dyDescent="0.25">
      <c r="A77" s="24" t="s">
        <v>44</v>
      </c>
    </row>
    <row r="78" spans="1:1" x14ac:dyDescent="0.25">
      <c r="A78" s="24" t="s">
        <v>44</v>
      </c>
    </row>
    <row r="79" spans="1:1" x14ac:dyDescent="0.25">
      <c r="A79" s="24" t="s">
        <v>44</v>
      </c>
    </row>
    <row r="80" spans="1:1" x14ac:dyDescent="0.25">
      <c r="A80" s="24" t="s">
        <v>44</v>
      </c>
    </row>
    <row r="81" spans="1:1" x14ac:dyDescent="0.25">
      <c r="A81" s="24" t="s">
        <v>44</v>
      </c>
    </row>
    <row r="82" spans="1:1" x14ac:dyDescent="0.25">
      <c r="A82" s="24" t="s">
        <v>44</v>
      </c>
    </row>
    <row r="83" spans="1:1" x14ac:dyDescent="0.25">
      <c r="A83" s="24" t="s">
        <v>44</v>
      </c>
    </row>
    <row r="84" spans="1:1" x14ac:dyDescent="0.25">
      <c r="A84" s="24" t="s">
        <v>44</v>
      </c>
    </row>
    <row r="85" spans="1:1" x14ac:dyDescent="0.25">
      <c r="A85" s="24" t="s">
        <v>44</v>
      </c>
    </row>
    <row r="86" spans="1:1" x14ac:dyDescent="0.25">
      <c r="A86" s="24" t="s">
        <v>44</v>
      </c>
    </row>
    <row r="87" spans="1:1" x14ac:dyDescent="0.25">
      <c r="A87" s="24" t="s">
        <v>44</v>
      </c>
    </row>
    <row r="88" spans="1:1" x14ac:dyDescent="0.25">
      <c r="A88" s="24" t="s">
        <v>44</v>
      </c>
    </row>
    <row r="89" spans="1:1" x14ac:dyDescent="0.25">
      <c r="A89" s="24" t="s">
        <v>44</v>
      </c>
    </row>
    <row r="90" spans="1:1" x14ac:dyDescent="0.25">
      <c r="A90" s="24" t="s">
        <v>44</v>
      </c>
    </row>
    <row r="91" spans="1:1" x14ac:dyDescent="0.25">
      <c r="A91" s="24" t="s">
        <v>44</v>
      </c>
    </row>
    <row r="92" spans="1:1" x14ac:dyDescent="0.25">
      <c r="A92" s="24" t="s">
        <v>44</v>
      </c>
    </row>
    <row r="93" spans="1:1" x14ac:dyDescent="0.25">
      <c r="A93" s="24" t="s">
        <v>44</v>
      </c>
    </row>
    <row r="94" spans="1:1" x14ac:dyDescent="0.25">
      <c r="A94" s="24" t="s">
        <v>44</v>
      </c>
    </row>
    <row r="95" spans="1:1" x14ac:dyDescent="0.25">
      <c r="A95" s="24" t="s">
        <v>44</v>
      </c>
    </row>
    <row r="96" spans="1:1" x14ac:dyDescent="0.25">
      <c r="A96" s="24" t="s">
        <v>44</v>
      </c>
    </row>
    <row r="97" spans="1:1" x14ac:dyDescent="0.25">
      <c r="A97" s="24" t="s">
        <v>44</v>
      </c>
    </row>
    <row r="98" spans="1:1" x14ac:dyDescent="0.25">
      <c r="A98" s="24" t="s">
        <v>44</v>
      </c>
    </row>
    <row r="99" spans="1:1" x14ac:dyDescent="0.25">
      <c r="A99" s="24" t="s">
        <v>44</v>
      </c>
    </row>
    <row r="100" spans="1:1" x14ac:dyDescent="0.25">
      <c r="A100" s="24" t="s">
        <v>44</v>
      </c>
    </row>
    <row r="101" spans="1:1" x14ac:dyDescent="0.25">
      <c r="A101" s="24" t="s">
        <v>44</v>
      </c>
    </row>
    <row r="102" spans="1:1" x14ac:dyDescent="0.25">
      <c r="A102" s="24" t="s">
        <v>44</v>
      </c>
    </row>
    <row r="103" spans="1:1" x14ac:dyDescent="0.25">
      <c r="A103" s="24" t="s">
        <v>44</v>
      </c>
    </row>
    <row r="104" spans="1:1" x14ac:dyDescent="0.25">
      <c r="A104" s="24" t="s">
        <v>44</v>
      </c>
    </row>
    <row r="105" spans="1:1" x14ac:dyDescent="0.25">
      <c r="A105" s="24" t="s">
        <v>44</v>
      </c>
    </row>
    <row r="106" spans="1:1" x14ac:dyDescent="0.25">
      <c r="A106" s="24" t="s">
        <v>44</v>
      </c>
    </row>
    <row r="107" spans="1:1" x14ac:dyDescent="0.25">
      <c r="A107" s="24" t="s">
        <v>44</v>
      </c>
    </row>
    <row r="108" spans="1:1" x14ac:dyDescent="0.25">
      <c r="A108" s="24" t="s">
        <v>44</v>
      </c>
    </row>
    <row r="109" spans="1:1" x14ac:dyDescent="0.25">
      <c r="A109" s="24" t="s">
        <v>44</v>
      </c>
    </row>
    <row r="110" spans="1:1" x14ac:dyDescent="0.25">
      <c r="A110" s="24" t="s">
        <v>44</v>
      </c>
    </row>
    <row r="111" spans="1:1" x14ac:dyDescent="0.25">
      <c r="A111" s="24" t="s">
        <v>44</v>
      </c>
    </row>
    <row r="112" spans="1:1" x14ac:dyDescent="0.25">
      <c r="A112" s="24" t="s">
        <v>44</v>
      </c>
    </row>
    <row r="113" spans="1:1" x14ac:dyDescent="0.25">
      <c r="A113" s="24" t="s">
        <v>44</v>
      </c>
    </row>
    <row r="114" spans="1:1" x14ac:dyDescent="0.25">
      <c r="A114" s="24" t="s">
        <v>44</v>
      </c>
    </row>
    <row r="115" spans="1:1" x14ac:dyDescent="0.25">
      <c r="A115" s="24" t="s">
        <v>44</v>
      </c>
    </row>
    <row r="116" spans="1:1" x14ac:dyDescent="0.25">
      <c r="A116" s="24" t="s">
        <v>44</v>
      </c>
    </row>
    <row r="117" spans="1:1" x14ac:dyDescent="0.25">
      <c r="A117" s="24" t="s">
        <v>44</v>
      </c>
    </row>
    <row r="118" spans="1:1" x14ac:dyDescent="0.25">
      <c r="A118" s="24" t="s">
        <v>44</v>
      </c>
    </row>
    <row r="119" spans="1:1" x14ac:dyDescent="0.25">
      <c r="A119" s="24" t="s">
        <v>44</v>
      </c>
    </row>
    <row r="120" spans="1:1" x14ac:dyDescent="0.25">
      <c r="A120" s="24" t="s">
        <v>44</v>
      </c>
    </row>
    <row r="121" spans="1:1" x14ac:dyDescent="0.25">
      <c r="A121" s="24" t="s">
        <v>44</v>
      </c>
    </row>
    <row r="122" spans="1:1" x14ac:dyDescent="0.25">
      <c r="A122" s="24" t="s">
        <v>44</v>
      </c>
    </row>
    <row r="123" spans="1:1" x14ac:dyDescent="0.25">
      <c r="A123" s="24" t="s">
        <v>44</v>
      </c>
    </row>
    <row r="124" spans="1:1" x14ac:dyDescent="0.25">
      <c r="A124" s="24" t="s">
        <v>44</v>
      </c>
    </row>
    <row r="125" spans="1:1" x14ac:dyDescent="0.25">
      <c r="A125" s="24" t="s">
        <v>44</v>
      </c>
    </row>
    <row r="126" spans="1:1" x14ac:dyDescent="0.25">
      <c r="A126" s="24" t="s">
        <v>44</v>
      </c>
    </row>
    <row r="127" spans="1:1" x14ac:dyDescent="0.25">
      <c r="A127" s="24" t="s">
        <v>44</v>
      </c>
    </row>
    <row r="128" spans="1:1" x14ac:dyDescent="0.25">
      <c r="A128" s="24" t="s">
        <v>44</v>
      </c>
    </row>
    <row r="129" spans="1:1" x14ac:dyDescent="0.25">
      <c r="A129" s="24" t="s">
        <v>44</v>
      </c>
    </row>
    <row r="130" spans="1:1" x14ac:dyDescent="0.25">
      <c r="A130" s="24" t="s">
        <v>44</v>
      </c>
    </row>
    <row r="131" spans="1:1" x14ac:dyDescent="0.25">
      <c r="A131" s="24" t="s">
        <v>44</v>
      </c>
    </row>
    <row r="132" spans="1:1" x14ac:dyDescent="0.25">
      <c r="A132" s="24" t="s">
        <v>44</v>
      </c>
    </row>
    <row r="133" spans="1:1" x14ac:dyDescent="0.25">
      <c r="A133" s="24" t="s">
        <v>44</v>
      </c>
    </row>
    <row r="134" spans="1:1" x14ac:dyDescent="0.25">
      <c r="A134" s="24" t="s">
        <v>44</v>
      </c>
    </row>
    <row r="135" spans="1:1" x14ac:dyDescent="0.25">
      <c r="A135" s="24" t="s">
        <v>44</v>
      </c>
    </row>
    <row r="136" spans="1:1" x14ac:dyDescent="0.25">
      <c r="A136" s="24" t="s">
        <v>44</v>
      </c>
    </row>
    <row r="137" spans="1:1" x14ac:dyDescent="0.25">
      <c r="A137" s="24" t="s">
        <v>44</v>
      </c>
    </row>
    <row r="138" spans="1:1" x14ac:dyDescent="0.25">
      <c r="A138" s="24" t="s">
        <v>44</v>
      </c>
    </row>
    <row r="139" spans="1:1" x14ac:dyDescent="0.25">
      <c r="A139" s="24" t="s">
        <v>44</v>
      </c>
    </row>
    <row r="140" spans="1:1" x14ac:dyDescent="0.25">
      <c r="A140" s="24" t="s">
        <v>44</v>
      </c>
    </row>
    <row r="141" spans="1:1" x14ac:dyDescent="0.25">
      <c r="A141" s="24" t="s">
        <v>44</v>
      </c>
    </row>
    <row r="142" spans="1:1" x14ac:dyDescent="0.25">
      <c r="A142" s="24" t="s">
        <v>44</v>
      </c>
    </row>
    <row r="143" spans="1:1" x14ac:dyDescent="0.25">
      <c r="A143" s="24" t="s">
        <v>44</v>
      </c>
    </row>
    <row r="144" spans="1:1" x14ac:dyDescent="0.25">
      <c r="A144" s="24" t="s">
        <v>44</v>
      </c>
    </row>
    <row r="145" spans="1:1" x14ac:dyDescent="0.25">
      <c r="A145" s="24" t="s">
        <v>44</v>
      </c>
    </row>
    <row r="146" spans="1:1" x14ac:dyDescent="0.25">
      <c r="A146" s="24" t="s">
        <v>44</v>
      </c>
    </row>
    <row r="147" spans="1:1" x14ac:dyDescent="0.25">
      <c r="A147" s="24" t="s">
        <v>44</v>
      </c>
    </row>
    <row r="148" spans="1:1" x14ac:dyDescent="0.25">
      <c r="A148" s="24" t="s">
        <v>44</v>
      </c>
    </row>
    <row r="149" spans="1:1" x14ac:dyDescent="0.25">
      <c r="A149" s="24" t="s">
        <v>44</v>
      </c>
    </row>
    <row r="150" spans="1:1" x14ac:dyDescent="0.25">
      <c r="A150" s="24" t="s">
        <v>44</v>
      </c>
    </row>
    <row r="151" spans="1:1" x14ac:dyDescent="0.25">
      <c r="A151" s="24" t="s">
        <v>44</v>
      </c>
    </row>
    <row r="152" spans="1:1" x14ac:dyDescent="0.25">
      <c r="A152" s="24" t="s">
        <v>44</v>
      </c>
    </row>
    <row r="153" spans="1:1" x14ac:dyDescent="0.25">
      <c r="A153" s="24" t="s">
        <v>44</v>
      </c>
    </row>
    <row r="154" spans="1:1" x14ac:dyDescent="0.25">
      <c r="A154" s="24" t="s">
        <v>44</v>
      </c>
    </row>
    <row r="155" spans="1:1" x14ac:dyDescent="0.25">
      <c r="A155" s="24" t="s">
        <v>44</v>
      </c>
    </row>
    <row r="156" spans="1:1" x14ac:dyDescent="0.25">
      <c r="A156" s="24" t="s">
        <v>44</v>
      </c>
    </row>
    <row r="157" spans="1:1" x14ac:dyDescent="0.25">
      <c r="A157" s="24" t="s">
        <v>44</v>
      </c>
    </row>
    <row r="158" spans="1:1" x14ac:dyDescent="0.25">
      <c r="A158" s="24" t="s">
        <v>44</v>
      </c>
    </row>
    <row r="159" spans="1:1" x14ac:dyDescent="0.25">
      <c r="A159" s="24" t="s">
        <v>44</v>
      </c>
    </row>
    <row r="160" spans="1:1" x14ac:dyDescent="0.25">
      <c r="A160" s="24" t="s">
        <v>44</v>
      </c>
    </row>
    <row r="161" spans="1:1" x14ac:dyDescent="0.25">
      <c r="A161" s="24" t="s">
        <v>44</v>
      </c>
    </row>
    <row r="162" spans="1:1" x14ac:dyDescent="0.25">
      <c r="A162" s="24" t="s">
        <v>44</v>
      </c>
    </row>
    <row r="163" spans="1:1" x14ac:dyDescent="0.25">
      <c r="A163" s="24" t="s">
        <v>44</v>
      </c>
    </row>
    <row r="164" spans="1:1" x14ac:dyDescent="0.25">
      <c r="A164" s="24" t="s">
        <v>44</v>
      </c>
    </row>
    <row r="165" spans="1:1" x14ac:dyDescent="0.25">
      <c r="A165" s="24" t="s">
        <v>44</v>
      </c>
    </row>
  </sheetData>
  <pageMargins left="0.78740157499999996" right="0.78740157499999996" top="0.984251969" bottom="0.984251969" header="0.4921259845" footer="0.4921259845"/>
  <pageSetup paperSize="9" orientation="portrait" r:id="rId1"/>
  <ignoredErrors>
    <ignoredError sqref="O4:O15 I15 J2:J13 O2 L8:L13" unlockedFormula="1"/>
    <ignoredError sqref="I2:I14 D2:D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0"/>
  <sheetViews>
    <sheetView showGridLines="0" topLeftCell="G13" zoomScale="90" zoomScaleNormal="90" workbookViewId="0">
      <selection activeCell="D7" sqref="D7"/>
    </sheetView>
  </sheetViews>
  <sheetFormatPr defaultColWidth="8.85546875" defaultRowHeight="12" x14ac:dyDescent="0.25"/>
  <cols>
    <col min="1" max="1" width="27.28515625" style="26" customWidth="1"/>
    <col min="2" max="2" width="11.85546875" style="23" customWidth="1"/>
    <col min="3" max="3" width="11.28515625" style="23" bestFit="1" customWidth="1"/>
    <col min="4" max="4" width="15" style="23" customWidth="1"/>
    <col min="5" max="6" width="10.85546875" style="23" customWidth="1"/>
    <col min="7" max="7" width="46" style="26" customWidth="1"/>
    <col min="8" max="8" width="15.42578125" style="26" customWidth="1"/>
    <col min="9" max="9" width="12.140625" style="23" customWidth="1"/>
    <col min="10" max="11" width="13.140625" style="23" customWidth="1"/>
    <col min="12" max="14" width="13.5703125" style="23" customWidth="1"/>
    <col min="15" max="15" width="15" style="23" customWidth="1"/>
    <col min="16" max="254" width="8.85546875" style="23"/>
    <col min="255" max="255" width="20.28515625" style="23" customWidth="1"/>
    <col min="256" max="256" width="12.140625" style="23" bestFit="1" customWidth="1"/>
    <col min="257" max="257" width="10.140625" style="23" bestFit="1" customWidth="1"/>
    <col min="258" max="258" width="16.5703125" style="23" bestFit="1" customWidth="1"/>
    <col min="259" max="259" width="11.28515625" style="23" bestFit="1" customWidth="1"/>
    <col min="260" max="260" width="19.5703125" style="23" customWidth="1"/>
    <col min="261" max="261" width="10.85546875" style="23" bestFit="1" customWidth="1"/>
    <col min="262" max="262" width="46" style="23" customWidth="1"/>
    <col min="263" max="263" width="14" style="23" bestFit="1" customWidth="1"/>
    <col min="264" max="264" width="10.7109375" style="23" bestFit="1" customWidth="1"/>
    <col min="265" max="265" width="10.28515625" style="23" customWidth="1"/>
    <col min="266" max="266" width="10" style="23" bestFit="1" customWidth="1"/>
    <col min="267" max="267" width="21.7109375" style="23" bestFit="1" customWidth="1"/>
    <col min="268" max="268" width="11.28515625" style="23" customWidth="1"/>
    <col min="269" max="269" width="8.28515625" style="23" bestFit="1" customWidth="1"/>
    <col min="270" max="270" width="9" style="23" customWidth="1"/>
    <col min="271" max="510" width="8.85546875" style="23"/>
    <col min="511" max="511" width="20.28515625" style="23" customWidth="1"/>
    <col min="512" max="512" width="12.140625" style="23" bestFit="1" customWidth="1"/>
    <col min="513" max="513" width="10.140625" style="23" bestFit="1" customWidth="1"/>
    <col min="514" max="514" width="16.5703125" style="23" bestFit="1" customWidth="1"/>
    <col min="515" max="515" width="11.28515625" style="23" bestFit="1" customWidth="1"/>
    <col min="516" max="516" width="19.5703125" style="23" customWidth="1"/>
    <col min="517" max="517" width="10.85546875" style="23" bestFit="1" customWidth="1"/>
    <col min="518" max="518" width="46" style="23" customWidth="1"/>
    <col min="519" max="519" width="14" style="23" bestFit="1" customWidth="1"/>
    <col min="520" max="520" width="10.7109375" style="23" bestFit="1" customWidth="1"/>
    <col min="521" max="521" width="10.28515625" style="23" customWidth="1"/>
    <col min="522" max="522" width="10" style="23" bestFit="1" customWidth="1"/>
    <col min="523" max="523" width="21.7109375" style="23" bestFit="1" customWidth="1"/>
    <col min="524" max="524" width="11.28515625" style="23" customWidth="1"/>
    <col min="525" max="525" width="8.28515625" style="23" bestFit="1" customWidth="1"/>
    <col min="526" max="526" width="9" style="23" customWidth="1"/>
    <col min="527" max="766" width="8.85546875" style="23"/>
    <col min="767" max="767" width="20.28515625" style="23" customWidth="1"/>
    <col min="768" max="768" width="12.140625" style="23" bestFit="1" customWidth="1"/>
    <col min="769" max="769" width="10.140625" style="23" bestFit="1" customWidth="1"/>
    <col min="770" max="770" width="16.5703125" style="23" bestFit="1" customWidth="1"/>
    <col min="771" max="771" width="11.28515625" style="23" bestFit="1" customWidth="1"/>
    <col min="772" max="772" width="19.5703125" style="23" customWidth="1"/>
    <col min="773" max="773" width="10.85546875" style="23" bestFit="1" customWidth="1"/>
    <col min="774" max="774" width="46" style="23" customWidth="1"/>
    <col min="775" max="775" width="14" style="23" bestFit="1" customWidth="1"/>
    <col min="776" max="776" width="10.7109375" style="23" bestFit="1" customWidth="1"/>
    <col min="777" max="777" width="10.28515625" style="23" customWidth="1"/>
    <col min="778" max="778" width="10" style="23" bestFit="1" customWidth="1"/>
    <col min="779" max="779" width="21.7109375" style="23" bestFit="1" customWidth="1"/>
    <col min="780" max="780" width="11.28515625" style="23" customWidth="1"/>
    <col min="781" max="781" width="8.28515625" style="23" bestFit="1" customWidth="1"/>
    <col min="782" max="782" width="9" style="23" customWidth="1"/>
    <col min="783" max="1022" width="8.85546875" style="23"/>
    <col min="1023" max="1023" width="20.28515625" style="23" customWidth="1"/>
    <col min="1024" max="1024" width="12.140625" style="23" bestFit="1" customWidth="1"/>
    <col min="1025" max="1025" width="10.140625" style="23" bestFit="1" customWidth="1"/>
    <col min="1026" max="1026" width="16.5703125" style="23" bestFit="1" customWidth="1"/>
    <col min="1027" max="1027" width="11.28515625" style="23" bestFit="1" customWidth="1"/>
    <col min="1028" max="1028" width="19.5703125" style="23" customWidth="1"/>
    <col min="1029" max="1029" width="10.85546875" style="23" bestFit="1" customWidth="1"/>
    <col min="1030" max="1030" width="46" style="23" customWidth="1"/>
    <col min="1031" max="1031" width="14" style="23" bestFit="1" customWidth="1"/>
    <col min="1032" max="1032" width="10.7109375" style="23" bestFit="1" customWidth="1"/>
    <col min="1033" max="1033" width="10.28515625" style="23" customWidth="1"/>
    <col min="1034" max="1034" width="10" style="23" bestFit="1" customWidth="1"/>
    <col min="1035" max="1035" width="21.7109375" style="23" bestFit="1" customWidth="1"/>
    <col min="1036" max="1036" width="11.28515625" style="23" customWidth="1"/>
    <col min="1037" max="1037" width="8.28515625" style="23" bestFit="1" customWidth="1"/>
    <col min="1038" max="1038" width="9" style="23" customWidth="1"/>
    <col min="1039" max="1278" width="8.85546875" style="23"/>
    <col min="1279" max="1279" width="20.28515625" style="23" customWidth="1"/>
    <col min="1280" max="1280" width="12.140625" style="23" bestFit="1" customWidth="1"/>
    <col min="1281" max="1281" width="10.140625" style="23" bestFit="1" customWidth="1"/>
    <col min="1282" max="1282" width="16.5703125" style="23" bestFit="1" customWidth="1"/>
    <col min="1283" max="1283" width="11.28515625" style="23" bestFit="1" customWidth="1"/>
    <col min="1284" max="1284" width="19.5703125" style="23" customWidth="1"/>
    <col min="1285" max="1285" width="10.85546875" style="23" bestFit="1" customWidth="1"/>
    <col min="1286" max="1286" width="46" style="23" customWidth="1"/>
    <col min="1287" max="1287" width="14" style="23" bestFit="1" customWidth="1"/>
    <col min="1288" max="1288" width="10.7109375" style="23" bestFit="1" customWidth="1"/>
    <col min="1289" max="1289" width="10.28515625" style="23" customWidth="1"/>
    <col min="1290" max="1290" width="10" style="23" bestFit="1" customWidth="1"/>
    <col min="1291" max="1291" width="21.7109375" style="23" bestFit="1" customWidth="1"/>
    <col min="1292" max="1292" width="11.28515625" style="23" customWidth="1"/>
    <col min="1293" max="1293" width="8.28515625" style="23" bestFit="1" customWidth="1"/>
    <col min="1294" max="1294" width="9" style="23" customWidth="1"/>
    <col min="1295" max="1534" width="8.85546875" style="23"/>
    <col min="1535" max="1535" width="20.28515625" style="23" customWidth="1"/>
    <col min="1536" max="1536" width="12.140625" style="23" bestFit="1" customWidth="1"/>
    <col min="1537" max="1537" width="10.140625" style="23" bestFit="1" customWidth="1"/>
    <col min="1538" max="1538" width="16.5703125" style="23" bestFit="1" customWidth="1"/>
    <col min="1539" max="1539" width="11.28515625" style="23" bestFit="1" customWidth="1"/>
    <col min="1540" max="1540" width="19.5703125" style="23" customWidth="1"/>
    <col min="1541" max="1541" width="10.85546875" style="23" bestFit="1" customWidth="1"/>
    <col min="1542" max="1542" width="46" style="23" customWidth="1"/>
    <col min="1543" max="1543" width="14" style="23" bestFit="1" customWidth="1"/>
    <col min="1544" max="1544" width="10.7109375" style="23" bestFit="1" customWidth="1"/>
    <col min="1545" max="1545" width="10.28515625" style="23" customWidth="1"/>
    <col min="1546" max="1546" width="10" style="23" bestFit="1" customWidth="1"/>
    <col min="1547" max="1547" width="21.7109375" style="23" bestFit="1" customWidth="1"/>
    <col min="1548" max="1548" width="11.28515625" style="23" customWidth="1"/>
    <col min="1549" max="1549" width="8.28515625" style="23" bestFit="1" customWidth="1"/>
    <col min="1550" max="1550" width="9" style="23" customWidth="1"/>
    <col min="1551" max="1790" width="8.85546875" style="23"/>
    <col min="1791" max="1791" width="20.28515625" style="23" customWidth="1"/>
    <col min="1792" max="1792" width="12.140625" style="23" bestFit="1" customWidth="1"/>
    <col min="1793" max="1793" width="10.140625" style="23" bestFit="1" customWidth="1"/>
    <col min="1794" max="1794" width="16.5703125" style="23" bestFit="1" customWidth="1"/>
    <col min="1795" max="1795" width="11.28515625" style="23" bestFit="1" customWidth="1"/>
    <col min="1796" max="1796" width="19.5703125" style="23" customWidth="1"/>
    <col min="1797" max="1797" width="10.85546875" style="23" bestFit="1" customWidth="1"/>
    <col min="1798" max="1798" width="46" style="23" customWidth="1"/>
    <col min="1799" max="1799" width="14" style="23" bestFit="1" customWidth="1"/>
    <col min="1800" max="1800" width="10.7109375" style="23" bestFit="1" customWidth="1"/>
    <col min="1801" max="1801" width="10.28515625" style="23" customWidth="1"/>
    <col min="1802" max="1802" width="10" style="23" bestFit="1" customWidth="1"/>
    <col min="1803" max="1803" width="21.7109375" style="23" bestFit="1" customWidth="1"/>
    <col min="1804" max="1804" width="11.28515625" style="23" customWidth="1"/>
    <col min="1805" max="1805" width="8.28515625" style="23" bestFit="1" customWidth="1"/>
    <col min="1806" max="1806" width="9" style="23" customWidth="1"/>
    <col min="1807" max="2046" width="8.85546875" style="23"/>
    <col min="2047" max="2047" width="20.28515625" style="23" customWidth="1"/>
    <col min="2048" max="2048" width="12.140625" style="23" bestFit="1" customWidth="1"/>
    <col min="2049" max="2049" width="10.140625" style="23" bestFit="1" customWidth="1"/>
    <col min="2050" max="2050" width="16.5703125" style="23" bestFit="1" customWidth="1"/>
    <col min="2051" max="2051" width="11.28515625" style="23" bestFit="1" customWidth="1"/>
    <col min="2052" max="2052" width="19.5703125" style="23" customWidth="1"/>
    <col min="2053" max="2053" width="10.85546875" style="23" bestFit="1" customWidth="1"/>
    <col min="2054" max="2054" width="46" style="23" customWidth="1"/>
    <col min="2055" max="2055" width="14" style="23" bestFit="1" customWidth="1"/>
    <col min="2056" max="2056" width="10.7109375" style="23" bestFit="1" customWidth="1"/>
    <col min="2057" max="2057" width="10.28515625" style="23" customWidth="1"/>
    <col min="2058" max="2058" width="10" style="23" bestFit="1" customWidth="1"/>
    <col min="2059" max="2059" width="21.7109375" style="23" bestFit="1" customWidth="1"/>
    <col min="2060" max="2060" width="11.28515625" style="23" customWidth="1"/>
    <col min="2061" max="2061" width="8.28515625" style="23" bestFit="1" customWidth="1"/>
    <col min="2062" max="2062" width="9" style="23" customWidth="1"/>
    <col min="2063" max="2302" width="8.85546875" style="23"/>
    <col min="2303" max="2303" width="20.28515625" style="23" customWidth="1"/>
    <col min="2304" max="2304" width="12.140625" style="23" bestFit="1" customWidth="1"/>
    <col min="2305" max="2305" width="10.140625" style="23" bestFit="1" customWidth="1"/>
    <col min="2306" max="2306" width="16.5703125" style="23" bestFit="1" customWidth="1"/>
    <col min="2307" max="2307" width="11.28515625" style="23" bestFit="1" customWidth="1"/>
    <col min="2308" max="2308" width="19.5703125" style="23" customWidth="1"/>
    <col min="2309" max="2309" width="10.85546875" style="23" bestFit="1" customWidth="1"/>
    <col min="2310" max="2310" width="46" style="23" customWidth="1"/>
    <col min="2311" max="2311" width="14" style="23" bestFit="1" customWidth="1"/>
    <col min="2312" max="2312" width="10.7109375" style="23" bestFit="1" customWidth="1"/>
    <col min="2313" max="2313" width="10.28515625" style="23" customWidth="1"/>
    <col min="2314" max="2314" width="10" style="23" bestFit="1" customWidth="1"/>
    <col min="2315" max="2315" width="21.7109375" style="23" bestFit="1" customWidth="1"/>
    <col min="2316" max="2316" width="11.28515625" style="23" customWidth="1"/>
    <col min="2317" max="2317" width="8.28515625" style="23" bestFit="1" customWidth="1"/>
    <col min="2318" max="2318" width="9" style="23" customWidth="1"/>
    <col min="2319" max="2558" width="8.85546875" style="23"/>
    <col min="2559" max="2559" width="20.28515625" style="23" customWidth="1"/>
    <col min="2560" max="2560" width="12.140625" style="23" bestFit="1" customWidth="1"/>
    <col min="2561" max="2561" width="10.140625" style="23" bestFit="1" customWidth="1"/>
    <col min="2562" max="2562" width="16.5703125" style="23" bestFit="1" customWidth="1"/>
    <col min="2563" max="2563" width="11.28515625" style="23" bestFit="1" customWidth="1"/>
    <col min="2564" max="2564" width="19.5703125" style="23" customWidth="1"/>
    <col min="2565" max="2565" width="10.85546875" style="23" bestFit="1" customWidth="1"/>
    <col min="2566" max="2566" width="46" style="23" customWidth="1"/>
    <col min="2567" max="2567" width="14" style="23" bestFit="1" customWidth="1"/>
    <col min="2568" max="2568" width="10.7109375" style="23" bestFit="1" customWidth="1"/>
    <col min="2569" max="2569" width="10.28515625" style="23" customWidth="1"/>
    <col min="2570" max="2570" width="10" style="23" bestFit="1" customWidth="1"/>
    <col min="2571" max="2571" width="21.7109375" style="23" bestFit="1" customWidth="1"/>
    <col min="2572" max="2572" width="11.28515625" style="23" customWidth="1"/>
    <col min="2573" max="2573" width="8.28515625" style="23" bestFit="1" customWidth="1"/>
    <col min="2574" max="2574" width="9" style="23" customWidth="1"/>
    <col min="2575" max="2814" width="8.85546875" style="23"/>
    <col min="2815" max="2815" width="20.28515625" style="23" customWidth="1"/>
    <col min="2816" max="2816" width="12.140625" style="23" bestFit="1" customWidth="1"/>
    <col min="2817" max="2817" width="10.140625" style="23" bestFit="1" customWidth="1"/>
    <col min="2818" max="2818" width="16.5703125" style="23" bestFit="1" customWidth="1"/>
    <col min="2819" max="2819" width="11.28515625" style="23" bestFit="1" customWidth="1"/>
    <col min="2820" max="2820" width="19.5703125" style="23" customWidth="1"/>
    <col min="2821" max="2821" width="10.85546875" style="23" bestFit="1" customWidth="1"/>
    <col min="2822" max="2822" width="46" style="23" customWidth="1"/>
    <col min="2823" max="2823" width="14" style="23" bestFit="1" customWidth="1"/>
    <col min="2824" max="2824" width="10.7109375" style="23" bestFit="1" customWidth="1"/>
    <col min="2825" max="2825" width="10.28515625" style="23" customWidth="1"/>
    <col min="2826" max="2826" width="10" style="23" bestFit="1" customWidth="1"/>
    <col min="2827" max="2827" width="21.7109375" style="23" bestFit="1" customWidth="1"/>
    <col min="2828" max="2828" width="11.28515625" style="23" customWidth="1"/>
    <col min="2829" max="2829" width="8.28515625" style="23" bestFit="1" customWidth="1"/>
    <col min="2830" max="2830" width="9" style="23" customWidth="1"/>
    <col min="2831" max="3070" width="8.85546875" style="23"/>
    <col min="3071" max="3071" width="20.28515625" style="23" customWidth="1"/>
    <col min="3072" max="3072" width="12.140625" style="23" bestFit="1" customWidth="1"/>
    <col min="3073" max="3073" width="10.140625" style="23" bestFit="1" customWidth="1"/>
    <col min="3074" max="3074" width="16.5703125" style="23" bestFit="1" customWidth="1"/>
    <col min="3075" max="3075" width="11.28515625" style="23" bestFit="1" customWidth="1"/>
    <col min="3076" max="3076" width="19.5703125" style="23" customWidth="1"/>
    <col min="3077" max="3077" width="10.85546875" style="23" bestFit="1" customWidth="1"/>
    <col min="3078" max="3078" width="46" style="23" customWidth="1"/>
    <col min="3079" max="3079" width="14" style="23" bestFit="1" customWidth="1"/>
    <col min="3080" max="3080" width="10.7109375" style="23" bestFit="1" customWidth="1"/>
    <col min="3081" max="3081" width="10.28515625" style="23" customWidth="1"/>
    <col min="3082" max="3082" width="10" style="23" bestFit="1" customWidth="1"/>
    <col min="3083" max="3083" width="21.7109375" style="23" bestFit="1" customWidth="1"/>
    <col min="3084" max="3084" width="11.28515625" style="23" customWidth="1"/>
    <col min="3085" max="3085" width="8.28515625" style="23" bestFit="1" customWidth="1"/>
    <col min="3086" max="3086" width="9" style="23" customWidth="1"/>
    <col min="3087" max="3326" width="8.85546875" style="23"/>
    <col min="3327" max="3327" width="20.28515625" style="23" customWidth="1"/>
    <col min="3328" max="3328" width="12.140625" style="23" bestFit="1" customWidth="1"/>
    <col min="3329" max="3329" width="10.140625" style="23" bestFit="1" customWidth="1"/>
    <col min="3330" max="3330" width="16.5703125" style="23" bestFit="1" customWidth="1"/>
    <col min="3331" max="3331" width="11.28515625" style="23" bestFit="1" customWidth="1"/>
    <col min="3332" max="3332" width="19.5703125" style="23" customWidth="1"/>
    <col min="3333" max="3333" width="10.85546875" style="23" bestFit="1" customWidth="1"/>
    <col min="3334" max="3334" width="46" style="23" customWidth="1"/>
    <col min="3335" max="3335" width="14" style="23" bestFit="1" customWidth="1"/>
    <col min="3336" max="3336" width="10.7109375" style="23" bestFit="1" customWidth="1"/>
    <col min="3337" max="3337" width="10.28515625" style="23" customWidth="1"/>
    <col min="3338" max="3338" width="10" style="23" bestFit="1" customWidth="1"/>
    <col min="3339" max="3339" width="21.7109375" style="23" bestFit="1" customWidth="1"/>
    <col min="3340" max="3340" width="11.28515625" style="23" customWidth="1"/>
    <col min="3341" max="3341" width="8.28515625" style="23" bestFit="1" customWidth="1"/>
    <col min="3342" max="3342" width="9" style="23" customWidth="1"/>
    <col min="3343" max="3582" width="8.85546875" style="23"/>
    <col min="3583" max="3583" width="20.28515625" style="23" customWidth="1"/>
    <col min="3584" max="3584" width="12.140625" style="23" bestFit="1" customWidth="1"/>
    <col min="3585" max="3585" width="10.140625" style="23" bestFit="1" customWidth="1"/>
    <col min="3586" max="3586" width="16.5703125" style="23" bestFit="1" customWidth="1"/>
    <col min="3587" max="3587" width="11.28515625" style="23" bestFit="1" customWidth="1"/>
    <col min="3588" max="3588" width="19.5703125" style="23" customWidth="1"/>
    <col min="3589" max="3589" width="10.85546875" style="23" bestFit="1" customWidth="1"/>
    <col min="3590" max="3590" width="46" style="23" customWidth="1"/>
    <col min="3591" max="3591" width="14" style="23" bestFit="1" customWidth="1"/>
    <col min="3592" max="3592" width="10.7109375" style="23" bestFit="1" customWidth="1"/>
    <col min="3593" max="3593" width="10.28515625" style="23" customWidth="1"/>
    <col min="3594" max="3594" width="10" style="23" bestFit="1" customWidth="1"/>
    <col min="3595" max="3595" width="21.7109375" style="23" bestFit="1" customWidth="1"/>
    <col min="3596" max="3596" width="11.28515625" style="23" customWidth="1"/>
    <col min="3597" max="3597" width="8.28515625" style="23" bestFit="1" customWidth="1"/>
    <col min="3598" max="3598" width="9" style="23" customWidth="1"/>
    <col min="3599" max="3838" width="8.85546875" style="23"/>
    <col min="3839" max="3839" width="20.28515625" style="23" customWidth="1"/>
    <col min="3840" max="3840" width="12.140625" style="23" bestFit="1" customWidth="1"/>
    <col min="3841" max="3841" width="10.140625" style="23" bestFit="1" customWidth="1"/>
    <col min="3842" max="3842" width="16.5703125" style="23" bestFit="1" customWidth="1"/>
    <col min="3843" max="3843" width="11.28515625" style="23" bestFit="1" customWidth="1"/>
    <col min="3844" max="3844" width="19.5703125" style="23" customWidth="1"/>
    <col min="3845" max="3845" width="10.85546875" style="23" bestFit="1" customWidth="1"/>
    <col min="3846" max="3846" width="46" style="23" customWidth="1"/>
    <col min="3847" max="3847" width="14" style="23" bestFit="1" customWidth="1"/>
    <col min="3848" max="3848" width="10.7109375" style="23" bestFit="1" customWidth="1"/>
    <col min="3849" max="3849" width="10.28515625" style="23" customWidth="1"/>
    <col min="3850" max="3850" width="10" style="23" bestFit="1" customWidth="1"/>
    <col min="3851" max="3851" width="21.7109375" style="23" bestFit="1" customWidth="1"/>
    <col min="3852" max="3852" width="11.28515625" style="23" customWidth="1"/>
    <col min="3853" max="3853" width="8.28515625" style="23" bestFit="1" customWidth="1"/>
    <col min="3854" max="3854" width="9" style="23" customWidth="1"/>
    <col min="3855" max="4094" width="8.85546875" style="23"/>
    <col min="4095" max="4095" width="20.28515625" style="23" customWidth="1"/>
    <col min="4096" max="4096" width="12.140625" style="23" bestFit="1" customWidth="1"/>
    <col min="4097" max="4097" width="10.140625" style="23" bestFit="1" customWidth="1"/>
    <col min="4098" max="4098" width="16.5703125" style="23" bestFit="1" customWidth="1"/>
    <col min="4099" max="4099" width="11.28515625" style="23" bestFit="1" customWidth="1"/>
    <col min="4100" max="4100" width="19.5703125" style="23" customWidth="1"/>
    <col min="4101" max="4101" width="10.85546875" style="23" bestFit="1" customWidth="1"/>
    <col min="4102" max="4102" width="46" style="23" customWidth="1"/>
    <col min="4103" max="4103" width="14" style="23" bestFit="1" customWidth="1"/>
    <col min="4104" max="4104" width="10.7109375" style="23" bestFit="1" customWidth="1"/>
    <col min="4105" max="4105" width="10.28515625" style="23" customWidth="1"/>
    <col min="4106" max="4106" width="10" style="23" bestFit="1" customWidth="1"/>
    <col min="4107" max="4107" width="21.7109375" style="23" bestFit="1" customWidth="1"/>
    <col min="4108" max="4108" width="11.28515625" style="23" customWidth="1"/>
    <col min="4109" max="4109" width="8.28515625" style="23" bestFit="1" customWidth="1"/>
    <col min="4110" max="4110" width="9" style="23" customWidth="1"/>
    <col min="4111" max="4350" width="8.85546875" style="23"/>
    <col min="4351" max="4351" width="20.28515625" style="23" customWidth="1"/>
    <col min="4352" max="4352" width="12.140625" style="23" bestFit="1" customWidth="1"/>
    <col min="4353" max="4353" width="10.140625" style="23" bestFit="1" customWidth="1"/>
    <col min="4354" max="4354" width="16.5703125" style="23" bestFit="1" customWidth="1"/>
    <col min="4355" max="4355" width="11.28515625" style="23" bestFit="1" customWidth="1"/>
    <col min="4356" max="4356" width="19.5703125" style="23" customWidth="1"/>
    <col min="4357" max="4357" width="10.85546875" style="23" bestFit="1" customWidth="1"/>
    <col min="4358" max="4358" width="46" style="23" customWidth="1"/>
    <col min="4359" max="4359" width="14" style="23" bestFit="1" customWidth="1"/>
    <col min="4360" max="4360" width="10.7109375" style="23" bestFit="1" customWidth="1"/>
    <col min="4361" max="4361" width="10.28515625" style="23" customWidth="1"/>
    <col min="4362" max="4362" width="10" style="23" bestFit="1" customWidth="1"/>
    <col min="4363" max="4363" width="21.7109375" style="23" bestFit="1" customWidth="1"/>
    <col min="4364" max="4364" width="11.28515625" style="23" customWidth="1"/>
    <col min="4365" max="4365" width="8.28515625" style="23" bestFit="1" customWidth="1"/>
    <col min="4366" max="4366" width="9" style="23" customWidth="1"/>
    <col min="4367" max="4606" width="8.85546875" style="23"/>
    <col min="4607" max="4607" width="20.28515625" style="23" customWidth="1"/>
    <col min="4608" max="4608" width="12.140625" style="23" bestFit="1" customWidth="1"/>
    <col min="4609" max="4609" width="10.140625" style="23" bestFit="1" customWidth="1"/>
    <col min="4610" max="4610" width="16.5703125" style="23" bestFit="1" customWidth="1"/>
    <col min="4611" max="4611" width="11.28515625" style="23" bestFit="1" customWidth="1"/>
    <col min="4612" max="4612" width="19.5703125" style="23" customWidth="1"/>
    <col min="4613" max="4613" width="10.85546875" style="23" bestFit="1" customWidth="1"/>
    <col min="4614" max="4614" width="46" style="23" customWidth="1"/>
    <col min="4615" max="4615" width="14" style="23" bestFit="1" customWidth="1"/>
    <col min="4616" max="4616" width="10.7109375" style="23" bestFit="1" customWidth="1"/>
    <col min="4617" max="4617" width="10.28515625" style="23" customWidth="1"/>
    <col min="4618" max="4618" width="10" style="23" bestFit="1" customWidth="1"/>
    <col min="4619" max="4619" width="21.7109375" style="23" bestFit="1" customWidth="1"/>
    <col min="4620" max="4620" width="11.28515625" style="23" customWidth="1"/>
    <col min="4621" max="4621" width="8.28515625" style="23" bestFit="1" customWidth="1"/>
    <col min="4622" max="4622" width="9" style="23" customWidth="1"/>
    <col min="4623" max="4862" width="8.85546875" style="23"/>
    <col min="4863" max="4863" width="20.28515625" style="23" customWidth="1"/>
    <col min="4864" max="4864" width="12.140625" style="23" bestFit="1" customWidth="1"/>
    <col min="4865" max="4865" width="10.140625" style="23" bestFit="1" customWidth="1"/>
    <col min="4866" max="4866" width="16.5703125" style="23" bestFit="1" customWidth="1"/>
    <col min="4867" max="4867" width="11.28515625" style="23" bestFit="1" customWidth="1"/>
    <col min="4868" max="4868" width="19.5703125" style="23" customWidth="1"/>
    <col min="4869" max="4869" width="10.85546875" style="23" bestFit="1" customWidth="1"/>
    <col min="4870" max="4870" width="46" style="23" customWidth="1"/>
    <col min="4871" max="4871" width="14" style="23" bestFit="1" customWidth="1"/>
    <col min="4872" max="4872" width="10.7109375" style="23" bestFit="1" customWidth="1"/>
    <col min="4873" max="4873" width="10.28515625" style="23" customWidth="1"/>
    <col min="4874" max="4874" width="10" style="23" bestFit="1" customWidth="1"/>
    <col min="4875" max="4875" width="21.7109375" style="23" bestFit="1" customWidth="1"/>
    <col min="4876" max="4876" width="11.28515625" style="23" customWidth="1"/>
    <col min="4877" max="4877" width="8.28515625" style="23" bestFit="1" customWidth="1"/>
    <col min="4878" max="4878" width="9" style="23" customWidth="1"/>
    <col min="4879" max="5118" width="8.85546875" style="23"/>
    <col min="5119" max="5119" width="20.28515625" style="23" customWidth="1"/>
    <col min="5120" max="5120" width="12.140625" style="23" bestFit="1" customWidth="1"/>
    <col min="5121" max="5121" width="10.140625" style="23" bestFit="1" customWidth="1"/>
    <col min="5122" max="5122" width="16.5703125" style="23" bestFit="1" customWidth="1"/>
    <col min="5123" max="5123" width="11.28515625" style="23" bestFit="1" customWidth="1"/>
    <col min="5124" max="5124" width="19.5703125" style="23" customWidth="1"/>
    <col min="5125" max="5125" width="10.85546875" style="23" bestFit="1" customWidth="1"/>
    <col min="5126" max="5126" width="46" style="23" customWidth="1"/>
    <col min="5127" max="5127" width="14" style="23" bestFit="1" customWidth="1"/>
    <col min="5128" max="5128" width="10.7109375" style="23" bestFit="1" customWidth="1"/>
    <col min="5129" max="5129" width="10.28515625" style="23" customWidth="1"/>
    <col min="5130" max="5130" width="10" style="23" bestFit="1" customWidth="1"/>
    <col min="5131" max="5131" width="21.7109375" style="23" bestFit="1" customWidth="1"/>
    <col min="5132" max="5132" width="11.28515625" style="23" customWidth="1"/>
    <col min="5133" max="5133" width="8.28515625" style="23" bestFit="1" customWidth="1"/>
    <col min="5134" max="5134" width="9" style="23" customWidth="1"/>
    <col min="5135" max="5374" width="8.85546875" style="23"/>
    <col min="5375" max="5375" width="20.28515625" style="23" customWidth="1"/>
    <col min="5376" max="5376" width="12.140625" style="23" bestFit="1" customWidth="1"/>
    <col min="5377" max="5377" width="10.140625" style="23" bestFit="1" customWidth="1"/>
    <col min="5378" max="5378" width="16.5703125" style="23" bestFit="1" customWidth="1"/>
    <col min="5379" max="5379" width="11.28515625" style="23" bestFit="1" customWidth="1"/>
    <col min="5380" max="5380" width="19.5703125" style="23" customWidth="1"/>
    <col min="5381" max="5381" width="10.85546875" style="23" bestFit="1" customWidth="1"/>
    <col min="5382" max="5382" width="46" style="23" customWidth="1"/>
    <col min="5383" max="5383" width="14" style="23" bestFit="1" customWidth="1"/>
    <col min="5384" max="5384" width="10.7109375" style="23" bestFit="1" customWidth="1"/>
    <col min="5385" max="5385" width="10.28515625" style="23" customWidth="1"/>
    <col min="5386" max="5386" width="10" style="23" bestFit="1" customWidth="1"/>
    <col min="5387" max="5387" width="21.7109375" style="23" bestFit="1" customWidth="1"/>
    <col min="5388" max="5388" width="11.28515625" style="23" customWidth="1"/>
    <col min="5389" max="5389" width="8.28515625" style="23" bestFit="1" customWidth="1"/>
    <col min="5390" max="5390" width="9" style="23" customWidth="1"/>
    <col min="5391" max="5630" width="8.85546875" style="23"/>
    <col min="5631" max="5631" width="20.28515625" style="23" customWidth="1"/>
    <col min="5632" max="5632" width="12.140625" style="23" bestFit="1" customWidth="1"/>
    <col min="5633" max="5633" width="10.140625" style="23" bestFit="1" customWidth="1"/>
    <col min="5634" max="5634" width="16.5703125" style="23" bestFit="1" customWidth="1"/>
    <col min="5635" max="5635" width="11.28515625" style="23" bestFit="1" customWidth="1"/>
    <col min="5636" max="5636" width="19.5703125" style="23" customWidth="1"/>
    <col min="5637" max="5637" width="10.85546875" style="23" bestFit="1" customWidth="1"/>
    <col min="5638" max="5638" width="46" style="23" customWidth="1"/>
    <col min="5639" max="5639" width="14" style="23" bestFit="1" customWidth="1"/>
    <col min="5640" max="5640" width="10.7109375" style="23" bestFit="1" customWidth="1"/>
    <col min="5641" max="5641" width="10.28515625" style="23" customWidth="1"/>
    <col min="5642" max="5642" width="10" style="23" bestFit="1" customWidth="1"/>
    <col min="5643" max="5643" width="21.7109375" style="23" bestFit="1" customWidth="1"/>
    <col min="5644" max="5644" width="11.28515625" style="23" customWidth="1"/>
    <col min="5645" max="5645" width="8.28515625" style="23" bestFit="1" customWidth="1"/>
    <col min="5646" max="5646" width="9" style="23" customWidth="1"/>
    <col min="5647" max="5886" width="8.85546875" style="23"/>
    <col min="5887" max="5887" width="20.28515625" style="23" customWidth="1"/>
    <col min="5888" max="5888" width="12.140625" style="23" bestFit="1" customWidth="1"/>
    <col min="5889" max="5889" width="10.140625" style="23" bestFit="1" customWidth="1"/>
    <col min="5890" max="5890" width="16.5703125" style="23" bestFit="1" customWidth="1"/>
    <col min="5891" max="5891" width="11.28515625" style="23" bestFit="1" customWidth="1"/>
    <col min="5892" max="5892" width="19.5703125" style="23" customWidth="1"/>
    <col min="5893" max="5893" width="10.85546875" style="23" bestFit="1" customWidth="1"/>
    <col min="5894" max="5894" width="46" style="23" customWidth="1"/>
    <col min="5895" max="5895" width="14" style="23" bestFit="1" customWidth="1"/>
    <col min="5896" max="5896" width="10.7109375" style="23" bestFit="1" customWidth="1"/>
    <col min="5897" max="5897" width="10.28515625" style="23" customWidth="1"/>
    <col min="5898" max="5898" width="10" style="23" bestFit="1" customWidth="1"/>
    <col min="5899" max="5899" width="21.7109375" style="23" bestFit="1" customWidth="1"/>
    <col min="5900" max="5900" width="11.28515625" style="23" customWidth="1"/>
    <col min="5901" max="5901" width="8.28515625" style="23" bestFit="1" customWidth="1"/>
    <col min="5902" max="5902" width="9" style="23" customWidth="1"/>
    <col min="5903" max="6142" width="8.85546875" style="23"/>
    <col min="6143" max="6143" width="20.28515625" style="23" customWidth="1"/>
    <col min="6144" max="6144" width="12.140625" style="23" bestFit="1" customWidth="1"/>
    <col min="6145" max="6145" width="10.140625" style="23" bestFit="1" customWidth="1"/>
    <col min="6146" max="6146" width="16.5703125" style="23" bestFit="1" customWidth="1"/>
    <col min="6147" max="6147" width="11.28515625" style="23" bestFit="1" customWidth="1"/>
    <col min="6148" max="6148" width="19.5703125" style="23" customWidth="1"/>
    <col min="6149" max="6149" width="10.85546875" style="23" bestFit="1" customWidth="1"/>
    <col min="6150" max="6150" width="46" style="23" customWidth="1"/>
    <col min="6151" max="6151" width="14" style="23" bestFit="1" customWidth="1"/>
    <col min="6152" max="6152" width="10.7109375" style="23" bestFit="1" customWidth="1"/>
    <col min="6153" max="6153" width="10.28515625" style="23" customWidth="1"/>
    <col min="6154" max="6154" width="10" style="23" bestFit="1" customWidth="1"/>
    <col min="6155" max="6155" width="21.7109375" style="23" bestFit="1" customWidth="1"/>
    <col min="6156" max="6156" width="11.28515625" style="23" customWidth="1"/>
    <col min="6157" max="6157" width="8.28515625" style="23" bestFit="1" customWidth="1"/>
    <col min="6158" max="6158" width="9" style="23" customWidth="1"/>
    <col min="6159" max="6398" width="8.85546875" style="23"/>
    <col min="6399" max="6399" width="20.28515625" style="23" customWidth="1"/>
    <col min="6400" max="6400" width="12.140625" style="23" bestFit="1" customWidth="1"/>
    <col min="6401" max="6401" width="10.140625" style="23" bestFit="1" customWidth="1"/>
    <col min="6402" max="6402" width="16.5703125" style="23" bestFit="1" customWidth="1"/>
    <col min="6403" max="6403" width="11.28515625" style="23" bestFit="1" customWidth="1"/>
    <col min="6404" max="6404" width="19.5703125" style="23" customWidth="1"/>
    <col min="6405" max="6405" width="10.85546875" style="23" bestFit="1" customWidth="1"/>
    <col min="6406" max="6406" width="46" style="23" customWidth="1"/>
    <col min="6407" max="6407" width="14" style="23" bestFit="1" customWidth="1"/>
    <col min="6408" max="6408" width="10.7109375" style="23" bestFit="1" customWidth="1"/>
    <col min="6409" max="6409" width="10.28515625" style="23" customWidth="1"/>
    <col min="6410" max="6410" width="10" style="23" bestFit="1" customWidth="1"/>
    <col min="6411" max="6411" width="21.7109375" style="23" bestFit="1" customWidth="1"/>
    <col min="6412" max="6412" width="11.28515625" style="23" customWidth="1"/>
    <col min="6413" max="6413" width="8.28515625" style="23" bestFit="1" customWidth="1"/>
    <col min="6414" max="6414" width="9" style="23" customWidth="1"/>
    <col min="6415" max="6654" width="8.85546875" style="23"/>
    <col min="6655" max="6655" width="20.28515625" style="23" customWidth="1"/>
    <col min="6656" max="6656" width="12.140625" style="23" bestFit="1" customWidth="1"/>
    <col min="6657" max="6657" width="10.140625" style="23" bestFit="1" customWidth="1"/>
    <col min="6658" max="6658" width="16.5703125" style="23" bestFit="1" customWidth="1"/>
    <col min="6659" max="6659" width="11.28515625" style="23" bestFit="1" customWidth="1"/>
    <col min="6660" max="6660" width="19.5703125" style="23" customWidth="1"/>
    <col min="6661" max="6661" width="10.85546875" style="23" bestFit="1" customWidth="1"/>
    <col min="6662" max="6662" width="46" style="23" customWidth="1"/>
    <col min="6663" max="6663" width="14" style="23" bestFit="1" customWidth="1"/>
    <col min="6664" max="6664" width="10.7109375" style="23" bestFit="1" customWidth="1"/>
    <col min="6665" max="6665" width="10.28515625" style="23" customWidth="1"/>
    <col min="6666" max="6666" width="10" style="23" bestFit="1" customWidth="1"/>
    <col min="6667" max="6667" width="21.7109375" style="23" bestFit="1" customWidth="1"/>
    <col min="6668" max="6668" width="11.28515625" style="23" customWidth="1"/>
    <col min="6669" max="6669" width="8.28515625" style="23" bestFit="1" customWidth="1"/>
    <col min="6670" max="6670" width="9" style="23" customWidth="1"/>
    <col min="6671" max="6910" width="8.85546875" style="23"/>
    <col min="6911" max="6911" width="20.28515625" style="23" customWidth="1"/>
    <col min="6912" max="6912" width="12.140625" style="23" bestFit="1" customWidth="1"/>
    <col min="6913" max="6913" width="10.140625" style="23" bestFit="1" customWidth="1"/>
    <col min="6914" max="6914" width="16.5703125" style="23" bestFit="1" customWidth="1"/>
    <col min="6915" max="6915" width="11.28515625" style="23" bestFit="1" customWidth="1"/>
    <col min="6916" max="6916" width="19.5703125" style="23" customWidth="1"/>
    <col min="6917" max="6917" width="10.85546875" style="23" bestFit="1" customWidth="1"/>
    <col min="6918" max="6918" width="46" style="23" customWidth="1"/>
    <col min="6919" max="6919" width="14" style="23" bestFit="1" customWidth="1"/>
    <col min="6920" max="6920" width="10.7109375" style="23" bestFit="1" customWidth="1"/>
    <col min="6921" max="6921" width="10.28515625" style="23" customWidth="1"/>
    <col min="6922" max="6922" width="10" style="23" bestFit="1" customWidth="1"/>
    <col min="6923" max="6923" width="21.7109375" style="23" bestFit="1" customWidth="1"/>
    <col min="6924" max="6924" width="11.28515625" style="23" customWidth="1"/>
    <col min="6925" max="6925" width="8.28515625" style="23" bestFit="1" customWidth="1"/>
    <col min="6926" max="6926" width="9" style="23" customWidth="1"/>
    <col min="6927" max="7166" width="8.85546875" style="23"/>
    <col min="7167" max="7167" width="20.28515625" style="23" customWidth="1"/>
    <col min="7168" max="7168" width="12.140625" style="23" bestFit="1" customWidth="1"/>
    <col min="7169" max="7169" width="10.140625" style="23" bestFit="1" customWidth="1"/>
    <col min="7170" max="7170" width="16.5703125" style="23" bestFit="1" customWidth="1"/>
    <col min="7171" max="7171" width="11.28515625" style="23" bestFit="1" customWidth="1"/>
    <col min="7172" max="7172" width="19.5703125" style="23" customWidth="1"/>
    <col min="7173" max="7173" width="10.85546875" style="23" bestFit="1" customWidth="1"/>
    <col min="7174" max="7174" width="46" style="23" customWidth="1"/>
    <col min="7175" max="7175" width="14" style="23" bestFit="1" customWidth="1"/>
    <col min="7176" max="7176" width="10.7109375" style="23" bestFit="1" customWidth="1"/>
    <col min="7177" max="7177" width="10.28515625" style="23" customWidth="1"/>
    <col min="7178" max="7178" width="10" style="23" bestFit="1" customWidth="1"/>
    <col min="7179" max="7179" width="21.7109375" style="23" bestFit="1" customWidth="1"/>
    <col min="7180" max="7180" width="11.28515625" style="23" customWidth="1"/>
    <col min="7181" max="7181" width="8.28515625" style="23" bestFit="1" customWidth="1"/>
    <col min="7182" max="7182" width="9" style="23" customWidth="1"/>
    <col min="7183" max="7422" width="8.85546875" style="23"/>
    <col min="7423" max="7423" width="20.28515625" style="23" customWidth="1"/>
    <col min="7424" max="7424" width="12.140625" style="23" bestFit="1" customWidth="1"/>
    <col min="7425" max="7425" width="10.140625" style="23" bestFit="1" customWidth="1"/>
    <col min="7426" max="7426" width="16.5703125" style="23" bestFit="1" customWidth="1"/>
    <col min="7427" max="7427" width="11.28515625" style="23" bestFit="1" customWidth="1"/>
    <col min="7428" max="7428" width="19.5703125" style="23" customWidth="1"/>
    <col min="7429" max="7429" width="10.85546875" style="23" bestFit="1" customWidth="1"/>
    <col min="7430" max="7430" width="46" style="23" customWidth="1"/>
    <col min="7431" max="7431" width="14" style="23" bestFit="1" customWidth="1"/>
    <col min="7432" max="7432" width="10.7109375" style="23" bestFit="1" customWidth="1"/>
    <col min="7433" max="7433" width="10.28515625" style="23" customWidth="1"/>
    <col min="7434" max="7434" width="10" style="23" bestFit="1" customWidth="1"/>
    <col min="7435" max="7435" width="21.7109375" style="23" bestFit="1" customWidth="1"/>
    <col min="7436" max="7436" width="11.28515625" style="23" customWidth="1"/>
    <col min="7437" max="7437" width="8.28515625" style="23" bestFit="1" customWidth="1"/>
    <col min="7438" max="7438" width="9" style="23" customWidth="1"/>
    <col min="7439" max="7678" width="8.85546875" style="23"/>
    <col min="7679" max="7679" width="20.28515625" style="23" customWidth="1"/>
    <col min="7680" max="7680" width="12.140625" style="23" bestFit="1" customWidth="1"/>
    <col min="7681" max="7681" width="10.140625" style="23" bestFit="1" customWidth="1"/>
    <col min="7682" max="7682" width="16.5703125" style="23" bestFit="1" customWidth="1"/>
    <col min="7683" max="7683" width="11.28515625" style="23" bestFit="1" customWidth="1"/>
    <col min="7684" max="7684" width="19.5703125" style="23" customWidth="1"/>
    <col min="7685" max="7685" width="10.85546875" style="23" bestFit="1" customWidth="1"/>
    <col min="7686" max="7686" width="46" style="23" customWidth="1"/>
    <col min="7687" max="7687" width="14" style="23" bestFit="1" customWidth="1"/>
    <col min="7688" max="7688" width="10.7109375" style="23" bestFit="1" customWidth="1"/>
    <col min="7689" max="7689" width="10.28515625" style="23" customWidth="1"/>
    <col min="7690" max="7690" width="10" style="23" bestFit="1" customWidth="1"/>
    <col min="7691" max="7691" width="21.7109375" style="23" bestFit="1" customWidth="1"/>
    <col min="7692" max="7692" width="11.28515625" style="23" customWidth="1"/>
    <col min="7693" max="7693" width="8.28515625" style="23" bestFit="1" customWidth="1"/>
    <col min="7694" max="7694" width="9" style="23" customWidth="1"/>
    <col min="7695" max="7934" width="8.85546875" style="23"/>
    <col min="7935" max="7935" width="20.28515625" style="23" customWidth="1"/>
    <col min="7936" max="7936" width="12.140625" style="23" bestFit="1" customWidth="1"/>
    <col min="7937" max="7937" width="10.140625" style="23" bestFit="1" customWidth="1"/>
    <col min="7938" max="7938" width="16.5703125" style="23" bestFit="1" customWidth="1"/>
    <col min="7939" max="7939" width="11.28515625" style="23" bestFit="1" customWidth="1"/>
    <col min="7940" max="7940" width="19.5703125" style="23" customWidth="1"/>
    <col min="7941" max="7941" width="10.85546875" style="23" bestFit="1" customWidth="1"/>
    <col min="7942" max="7942" width="46" style="23" customWidth="1"/>
    <col min="7943" max="7943" width="14" style="23" bestFit="1" customWidth="1"/>
    <col min="7944" max="7944" width="10.7109375" style="23" bestFit="1" customWidth="1"/>
    <col min="7945" max="7945" width="10.28515625" style="23" customWidth="1"/>
    <col min="7946" max="7946" width="10" style="23" bestFit="1" customWidth="1"/>
    <col min="7947" max="7947" width="21.7109375" style="23" bestFit="1" customWidth="1"/>
    <col min="7948" max="7948" width="11.28515625" style="23" customWidth="1"/>
    <col min="7949" max="7949" width="8.28515625" style="23" bestFit="1" customWidth="1"/>
    <col min="7950" max="7950" width="9" style="23" customWidth="1"/>
    <col min="7951" max="8190" width="8.85546875" style="23"/>
    <col min="8191" max="8191" width="20.28515625" style="23" customWidth="1"/>
    <col min="8192" max="8192" width="12.140625" style="23" bestFit="1" customWidth="1"/>
    <col min="8193" max="8193" width="10.140625" style="23" bestFit="1" customWidth="1"/>
    <col min="8194" max="8194" width="16.5703125" style="23" bestFit="1" customWidth="1"/>
    <col min="8195" max="8195" width="11.28515625" style="23" bestFit="1" customWidth="1"/>
    <col min="8196" max="8196" width="19.5703125" style="23" customWidth="1"/>
    <col min="8197" max="8197" width="10.85546875" style="23" bestFit="1" customWidth="1"/>
    <col min="8198" max="8198" width="46" style="23" customWidth="1"/>
    <col min="8199" max="8199" width="14" style="23" bestFit="1" customWidth="1"/>
    <col min="8200" max="8200" width="10.7109375" style="23" bestFit="1" customWidth="1"/>
    <col min="8201" max="8201" width="10.28515625" style="23" customWidth="1"/>
    <col min="8202" max="8202" width="10" style="23" bestFit="1" customWidth="1"/>
    <col min="8203" max="8203" width="21.7109375" style="23" bestFit="1" customWidth="1"/>
    <col min="8204" max="8204" width="11.28515625" style="23" customWidth="1"/>
    <col min="8205" max="8205" width="8.28515625" style="23" bestFit="1" customWidth="1"/>
    <col min="8206" max="8206" width="9" style="23" customWidth="1"/>
    <col min="8207" max="8446" width="8.85546875" style="23"/>
    <col min="8447" max="8447" width="20.28515625" style="23" customWidth="1"/>
    <col min="8448" max="8448" width="12.140625" style="23" bestFit="1" customWidth="1"/>
    <col min="8449" max="8449" width="10.140625" style="23" bestFit="1" customWidth="1"/>
    <col min="8450" max="8450" width="16.5703125" style="23" bestFit="1" customWidth="1"/>
    <col min="8451" max="8451" width="11.28515625" style="23" bestFit="1" customWidth="1"/>
    <col min="8452" max="8452" width="19.5703125" style="23" customWidth="1"/>
    <col min="8453" max="8453" width="10.85546875" style="23" bestFit="1" customWidth="1"/>
    <col min="8454" max="8454" width="46" style="23" customWidth="1"/>
    <col min="8455" max="8455" width="14" style="23" bestFit="1" customWidth="1"/>
    <col min="8456" max="8456" width="10.7109375" style="23" bestFit="1" customWidth="1"/>
    <col min="8457" max="8457" width="10.28515625" style="23" customWidth="1"/>
    <col min="8458" max="8458" width="10" style="23" bestFit="1" customWidth="1"/>
    <col min="8459" max="8459" width="21.7109375" style="23" bestFit="1" customWidth="1"/>
    <col min="8460" max="8460" width="11.28515625" style="23" customWidth="1"/>
    <col min="8461" max="8461" width="8.28515625" style="23" bestFit="1" customWidth="1"/>
    <col min="8462" max="8462" width="9" style="23" customWidth="1"/>
    <col min="8463" max="8702" width="8.85546875" style="23"/>
    <col min="8703" max="8703" width="20.28515625" style="23" customWidth="1"/>
    <col min="8704" max="8704" width="12.140625" style="23" bestFit="1" customWidth="1"/>
    <col min="8705" max="8705" width="10.140625" style="23" bestFit="1" customWidth="1"/>
    <col min="8706" max="8706" width="16.5703125" style="23" bestFit="1" customWidth="1"/>
    <col min="8707" max="8707" width="11.28515625" style="23" bestFit="1" customWidth="1"/>
    <col min="8708" max="8708" width="19.5703125" style="23" customWidth="1"/>
    <col min="8709" max="8709" width="10.85546875" style="23" bestFit="1" customWidth="1"/>
    <col min="8710" max="8710" width="46" style="23" customWidth="1"/>
    <col min="8711" max="8711" width="14" style="23" bestFit="1" customWidth="1"/>
    <col min="8712" max="8712" width="10.7109375" style="23" bestFit="1" customWidth="1"/>
    <col min="8713" max="8713" width="10.28515625" style="23" customWidth="1"/>
    <col min="8714" max="8714" width="10" style="23" bestFit="1" customWidth="1"/>
    <col min="8715" max="8715" width="21.7109375" style="23" bestFit="1" customWidth="1"/>
    <col min="8716" max="8716" width="11.28515625" style="23" customWidth="1"/>
    <col min="8717" max="8717" width="8.28515625" style="23" bestFit="1" customWidth="1"/>
    <col min="8718" max="8718" width="9" style="23" customWidth="1"/>
    <col min="8719" max="8958" width="8.85546875" style="23"/>
    <col min="8959" max="8959" width="20.28515625" style="23" customWidth="1"/>
    <col min="8960" max="8960" width="12.140625" style="23" bestFit="1" customWidth="1"/>
    <col min="8961" max="8961" width="10.140625" style="23" bestFit="1" customWidth="1"/>
    <col min="8962" max="8962" width="16.5703125" style="23" bestFit="1" customWidth="1"/>
    <col min="8963" max="8963" width="11.28515625" style="23" bestFit="1" customWidth="1"/>
    <col min="8964" max="8964" width="19.5703125" style="23" customWidth="1"/>
    <col min="8965" max="8965" width="10.85546875" style="23" bestFit="1" customWidth="1"/>
    <col min="8966" max="8966" width="46" style="23" customWidth="1"/>
    <col min="8967" max="8967" width="14" style="23" bestFit="1" customWidth="1"/>
    <col min="8968" max="8968" width="10.7109375" style="23" bestFit="1" customWidth="1"/>
    <col min="8969" max="8969" width="10.28515625" style="23" customWidth="1"/>
    <col min="8970" max="8970" width="10" style="23" bestFit="1" customWidth="1"/>
    <col min="8971" max="8971" width="21.7109375" style="23" bestFit="1" customWidth="1"/>
    <col min="8972" max="8972" width="11.28515625" style="23" customWidth="1"/>
    <col min="8973" max="8973" width="8.28515625" style="23" bestFit="1" customWidth="1"/>
    <col min="8974" max="8974" width="9" style="23" customWidth="1"/>
    <col min="8975" max="9214" width="8.85546875" style="23"/>
    <col min="9215" max="9215" width="20.28515625" style="23" customWidth="1"/>
    <col min="9216" max="9216" width="12.140625" style="23" bestFit="1" customWidth="1"/>
    <col min="9217" max="9217" width="10.140625" style="23" bestFit="1" customWidth="1"/>
    <col min="9218" max="9218" width="16.5703125" style="23" bestFit="1" customWidth="1"/>
    <col min="9219" max="9219" width="11.28515625" style="23" bestFit="1" customWidth="1"/>
    <col min="9220" max="9220" width="19.5703125" style="23" customWidth="1"/>
    <col min="9221" max="9221" width="10.85546875" style="23" bestFit="1" customWidth="1"/>
    <col min="9222" max="9222" width="46" style="23" customWidth="1"/>
    <col min="9223" max="9223" width="14" style="23" bestFit="1" customWidth="1"/>
    <col min="9224" max="9224" width="10.7109375" style="23" bestFit="1" customWidth="1"/>
    <col min="9225" max="9225" width="10.28515625" style="23" customWidth="1"/>
    <col min="9226" max="9226" width="10" style="23" bestFit="1" customWidth="1"/>
    <col min="9227" max="9227" width="21.7109375" style="23" bestFit="1" customWidth="1"/>
    <col min="9228" max="9228" width="11.28515625" style="23" customWidth="1"/>
    <col min="9229" max="9229" width="8.28515625" style="23" bestFit="1" customWidth="1"/>
    <col min="9230" max="9230" width="9" style="23" customWidth="1"/>
    <col min="9231" max="9470" width="8.85546875" style="23"/>
    <col min="9471" max="9471" width="20.28515625" style="23" customWidth="1"/>
    <col min="9472" max="9472" width="12.140625" style="23" bestFit="1" customWidth="1"/>
    <col min="9473" max="9473" width="10.140625" style="23" bestFit="1" customWidth="1"/>
    <col min="9474" max="9474" width="16.5703125" style="23" bestFit="1" customWidth="1"/>
    <col min="9475" max="9475" width="11.28515625" style="23" bestFit="1" customWidth="1"/>
    <col min="9476" max="9476" width="19.5703125" style="23" customWidth="1"/>
    <col min="9477" max="9477" width="10.85546875" style="23" bestFit="1" customWidth="1"/>
    <col min="9478" max="9478" width="46" style="23" customWidth="1"/>
    <col min="9479" max="9479" width="14" style="23" bestFit="1" customWidth="1"/>
    <col min="9480" max="9480" width="10.7109375" style="23" bestFit="1" customWidth="1"/>
    <col min="9481" max="9481" width="10.28515625" style="23" customWidth="1"/>
    <col min="9482" max="9482" width="10" style="23" bestFit="1" customWidth="1"/>
    <col min="9483" max="9483" width="21.7109375" style="23" bestFit="1" customWidth="1"/>
    <col min="9484" max="9484" width="11.28515625" style="23" customWidth="1"/>
    <col min="9485" max="9485" width="8.28515625" style="23" bestFit="1" customWidth="1"/>
    <col min="9486" max="9486" width="9" style="23" customWidth="1"/>
    <col min="9487" max="9726" width="8.85546875" style="23"/>
    <col min="9727" max="9727" width="20.28515625" style="23" customWidth="1"/>
    <col min="9728" max="9728" width="12.140625" style="23" bestFit="1" customWidth="1"/>
    <col min="9729" max="9729" width="10.140625" style="23" bestFit="1" customWidth="1"/>
    <col min="9730" max="9730" width="16.5703125" style="23" bestFit="1" customWidth="1"/>
    <col min="9731" max="9731" width="11.28515625" style="23" bestFit="1" customWidth="1"/>
    <col min="9732" max="9732" width="19.5703125" style="23" customWidth="1"/>
    <col min="9733" max="9733" width="10.85546875" style="23" bestFit="1" customWidth="1"/>
    <col min="9734" max="9734" width="46" style="23" customWidth="1"/>
    <col min="9735" max="9735" width="14" style="23" bestFit="1" customWidth="1"/>
    <col min="9736" max="9736" width="10.7109375" style="23" bestFit="1" customWidth="1"/>
    <col min="9737" max="9737" width="10.28515625" style="23" customWidth="1"/>
    <col min="9738" max="9738" width="10" style="23" bestFit="1" customWidth="1"/>
    <col min="9739" max="9739" width="21.7109375" style="23" bestFit="1" customWidth="1"/>
    <col min="9740" max="9740" width="11.28515625" style="23" customWidth="1"/>
    <col min="9741" max="9741" width="8.28515625" style="23" bestFit="1" customWidth="1"/>
    <col min="9742" max="9742" width="9" style="23" customWidth="1"/>
    <col min="9743" max="9982" width="8.85546875" style="23"/>
    <col min="9983" max="9983" width="20.28515625" style="23" customWidth="1"/>
    <col min="9984" max="9984" width="12.140625" style="23" bestFit="1" customWidth="1"/>
    <col min="9985" max="9985" width="10.140625" style="23" bestFit="1" customWidth="1"/>
    <col min="9986" max="9986" width="16.5703125" style="23" bestFit="1" customWidth="1"/>
    <col min="9987" max="9987" width="11.28515625" style="23" bestFit="1" customWidth="1"/>
    <col min="9988" max="9988" width="19.5703125" style="23" customWidth="1"/>
    <col min="9989" max="9989" width="10.85546875" style="23" bestFit="1" customWidth="1"/>
    <col min="9990" max="9990" width="46" style="23" customWidth="1"/>
    <col min="9991" max="9991" width="14" style="23" bestFit="1" customWidth="1"/>
    <col min="9992" max="9992" width="10.7109375" style="23" bestFit="1" customWidth="1"/>
    <col min="9993" max="9993" width="10.28515625" style="23" customWidth="1"/>
    <col min="9994" max="9994" width="10" style="23" bestFit="1" customWidth="1"/>
    <col min="9995" max="9995" width="21.7109375" style="23" bestFit="1" customWidth="1"/>
    <col min="9996" max="9996" width="11.28515625" style="23" customWidth="1"/>
    <col min="9997" max="9997" width="8.28515625" style="23" bestFit="1" customWidth="1"/>
    <col min="9998" max="9998" width="9" style="23" customWidth="1"/>
    <col min="9999" max="10238" width="8.85546875" style="23"/>
    <col min="10239" max="10239" width="20.28515625" style="23" customWidth="1"/>
    <col min="10240" max="10240" width="12.140625" style="23" bestFit="1" customWidth="1"/>
    <col min="10241" max="10241" width="10.140625" style="23" bestFit="1" customWidth="1"/>
    <col min="10242" max="10242" width="16.5703125" style="23" bestFit="1" customWidth="1"/>
    <col min="10243" max="10243" width="11.28515625" style="23" bestFit="1" customWidth="1"/>
    <col min="10244" max="10244" width="19.5703125" style="23" customWidth="1"/>
    <col min="10245" max="10245" width="10.85546875" style="23" bestFit="1" customWidth="1"/>
    <col min="10246" max="10246" width="46" style="23" customWidth="1"/>
    <col min="10247" max="10247" width="14" style="23" bestFit="1" customWidth="1"/>
    <col min="10248" max="10248" width="10.7109375" style="23" bestFit="1" customWidth="1"/>
    <col min="10249" max="10249" width="10.28515625" style="23" customWidth="1"/>
    <col min="10250" max="10250" width="10" style="23" bestFit="1" customWidth="1"/>
    <col min="10251" max="10251" width="21.7109375" style="23" bestFit="1" customWidth="1"/>
    <col min="10252" max="10252" width="11.28515625" style="23" customWidth="1"/>
    <col min="10253" max="10253" width="8.28515625" style="23" bestFit="1" customWidth="1"/>
    <col min="10254" max="10254" width="9" style="23" customWidth="1"/>
    <col min="10255" max="10494" width="8.85546875" style="23"/>
    <col min="10495" max="10495" width="20.28515625" style="23" customWidth="1"/>
    <col min="10496" max="10496" width="12.140625" style="23" bestFit="1" customWidth="1"/>
    <col min="10497" max="10497" width="10.140625" style="23" bestFit="1" customWidth="1"/>
    <col min="10498" max="10498" width="16.5703125" style="23" bestFit="1" customWidth="1"/>
    <col min="10499" max="10499" width="11.28515625" style="23" bestFit="1" customWidth="1"/>
    <col min="10500" max="10500" width="19.5703125" style="23" customWidth="1"/>
    <col min="10501" max="10501" width="10.85546875" style="23" bestFit="1" customWidth="1"/>
    <col min="10502" max="10502" width="46" style="23" customWidth="1"/>
    <col min="10503" max="10503" width="14" style="23" bestFit="1" customWidth="1"/>
    <col min="10504" max="10504" width="10.7109375" style="23" bestFit="1" customWidth="1"/>
    <col min="10505" max="10505" width="10.28515625" style="23" customWidth="1"/>
    <col min="10506" max="10506" width="10" style="23" bestFit="1" customWidth="1"/>
    <col min="10507" max="10507" width="21.7109375" style="23" bestFit="1" customWidth="1"/>
    <col min="10508" max="10508" width="11.28515625" style="23" customWidth="1"/>
    <col min="10509" max="10509" width="8.28515625" style="23" bestFit="1" customWidth="1"/>
    <col min="10510" max="10510" width="9" style="23" customWidth="1"/>
    <col min="10511" max="10750" width="8.85546875" style="23"/>
    <col min="10751" max="10751" width="20.28515625" style="23" customWidth="1"/>
    <col min="10752" max="10752" width="12.140625" style="23" bestFit="1" customWidth="1"/>
    <col min="10753" max="10753" width="10.140625" style="23" bestFit="1" customWidth="1"/>
    <col min="10754" max="10754" width="16.5703125" style="23" bestFit="1" customWidth="1"/>
    <col min="10755" max="10755" width="11.28515625" style="23" bestFit="1" customWidth="1"/>
    <col min="10756" max="10756" width="19.5703125" style="23" customWidth="1"/>
    <col min="10757" max="10757" width="10.85546875" style="23" bestFit="1" customWidth="1"/>
    <col min="10758" max="10758" width="46" style="23" customWidth="1"/>
    <col min="10759" max="10759" width="14" style="23" bestFit="1" customWidth="1"/>
    <col min="10760" max="10760" width="10.7109375" style="23" bestFit="1" customWidth="1"/>
    <col min="10761" max="10761" width="10.28515625" style="23" customWidth="1"/>
    <col min="10762" max="10762" width="10" style="23" bestFit="1" customWidth="1"/>
    <col min="10763" max="10763" width="21.7109375" style="23" bestFit="1" customWidth="1"/>
    <col min="10764" max="10764" width="11.28515625" style="23" customWidth="1"/>
    <col min="10765" max="10765" width="8.28515625" style="23" bestFit="1" customWidth="1"/>
    <col min="10766" max="10766" width="9" style="23" customWidth="1"/>
    <col min="10767" max="11006" width="8.85546875" style="23"/>
    <col min="11007" max="11007" width="20.28515625" style="23" customWidth="1"/>
    <col min="11008" max="11008" width="12.140625" style="23" bestFit="1" customWidth="1"/>
    <col min="11009" max="11009" width="10.140625" style="23" bestFit="1" customWidth="1"/>
    <col min="11010" max="11010" width="16.5703125" style="23" bestFit="1" customWidth="1"/>
    <col min="11011" max="11011" width="11.28515625" style="23" bestFit="1" customWidth="1"/>
    <col min="11012" max="11012" width="19.5703125" style="23" customWidth="1"/>
    <col min="11013" max="11013" width="10.85546875" style="23" bestFit="1" customWidth="1"/>
    <col min="11014" max="11014" width="46" style="23" customWidth="1"/>
    <col min="11015" max="11015" width="14" style="23" bestFit="1" customWidth="1"/>
    <col min="11016" max="11016" width="10.7109375" style="23" bestFit="1" customWidth="1"/>
    <col min="11017" max="11017" width="10.28515625" style="23" customWidth="1"/>
    <col min="11018" max="11018" width="10" style="23" bestFit="1" customWidth="1"/>
    <col min="11019" max="11019" width="21.7109375" style="23" bestFit="1" customWidth="1"/>
    <col min="11020" max="11020" width="11.28515625" style="23" customWidth="1"/>
    <col min="11021" max="11021" width="8.28515625" style="23" bestFit="1" customWidth="1"/>
    <col min="11022" max="11022" width="9" style="23" customWidth="1"/>
    <col min="11023" max="11262" width="8.85546875" style="23"/>
    <col min="11263" max="11263" width="20.28515625" style="23" customWidth="1"/>
    <col min="11264" max="11264" width="12.140625" style="23" bestFit="1" customWidth="1"/>
    <col min="11265" max="11265" width="10.140625" style="23" bestFit="1" customWidth="1"/>
    <col min="11266" max="11266" width="16.5703125" style="23" bestFit="1" customWidth="1"/>
    <col min="11267" max="11267" width="11.28515625" style="23" bestFit="1" customWidth="1"/>
    <col min="11268" max="11268" width="19.5703125" style="23" customWidth="1"/>
    <col min="11269" max="11269" width="10.85546875" style="23" bestFit="1" customWidth="1"/>
    <col min="11270" max="11270" width="46" style="23" customWidth="1"/>
    <col min="11271" max="11271" width="14" style="23" bestFit="1" customWidth="1"/>
    <col min="11272" max="11272" width="10.7109375" style="23" bestFit="1" customWidth="1"/>
    <col min="11273" max="11273" width="10.28515625" style="23" customWidth="1"/>
    <col min="11274" max="11274" width="10" style="23" bestFit="1" customWidth="1"/>
    <col min="11275" max="11275" width="21.7109375" style="23" bestFit="1" customWidth="1"/>
    <col min="11276" max="11276" width="11.28515625" style="23" customWidth="1"/>
    <col min="11277" max="11277" width="8.28515625" style="23" bestFit="1" customWidth="1"/>
    <col min="11278" max="11278" width="9" style="23" customWidth="1"/>
    <col min="11279" max="11518" width="8.85546875" style="23"/>
    <col min="11519" max="11519" width="20.28515625" style="23" customWidth="1"/>
    <col min="11520" max="11520" width="12.140625" style="23" bestFit="1" customWidth="1"/>
    <col min="11521" max="11521" width="10.140625" style="23" bestFit="1" customWidth="1"/>
    <col min="11522" max="11522" width="16.5703125" style="23" bestFit="1" customWidth="1"/>
    <col min="11523" max="11523" width="11.28515625" style="23" bestFit="1" customWidth="1"/>
    <col min="11524" max="11524" width="19.5703125" style="23" customWidth="1"/>
    <col min="11525" max="11525" width="10.85546875" style="23" bestFit="1" customWidth="1"/>
    <col min="11526" max="11526" width="46" style="23" customWidth="1"/>
    <col min="11527" max="11527" width="14" style="23" bestFit="1" customWidth="1"/>
    <col min="11528" max="11528" width="10.7109375" style="23" bestFit="1" customWidth="1"/>
    <col min="11529" max="11529" width="10.28515625" style="23" customWidth="1"/>
    <col min="11530" max="11530" width="10" style="23" bestFit="1" customWidth="1"/>
    <col min="11531" max="11531" width="21.7109375" style="23" bestFit="1" customWidth="1"/>
    <col min="11532" max="11532" width="11.28515625" style="23" customWidth="1"/>
    <col min="11533" max="11533" width="8.28515625" style="23" bestFit="1" customWidth="1"/>
    <col min="11534" max="11534" width="9" style="23" customWidth="1"/>
    <col min="11535" max="11774" width="8.85546875" style="23"/>
    <col min="11775" max="11775" width="20.28515625" style="23" customWidth="1"/>
    <col min="11776" max="11776" width="12.140625" style="23" bestFit="1" customWidth="1"/>
    <col min="11777" max="11777" width="10.140625" style="23" bestFit="1" customWidth="1"/>
    <col min="11778" max="11778" width="16.5703125" style="23" bestFit="1" customWidth="1"/>
    <col min="11779" max="11779" width="11.28515625" style="23" bestFit="1" customWidth="1"/>
    <col min="11780" max="11780" width="19.5703125" style="23" customWidth="1"/>
    <col min="11781" max="11781" width="10.85546875" style="23" bestFit="1" customWidth="1"/>
    <col min="11782" max="11782" width="46" style="23" customWidth="1"/>
    <col min="11783" max="11783" width="14" style="23" bestFit="1" customWidth="1"/>
    <col min="11784" max="11784" width="10.7109375" style="23" bestFit="1" customWidth="1"/>
    <col min="11785" max="11785" width="10.28515625" style="23" customWidth="1"/>
    <col min="11786" max="11786" width="10" style="23" bestFit="1" customWidth="1"/>
    <col min="11787" max="11787" width="21.7109375" style="23" bestFit="1" customWidth="1"/>
    <col min="11788" max="11788" width="11.28515625" style="23" customWidth="1"/>
    <col min="11789" max="11789" width="8.28515625" style="23" bestFit="1" customWidth="1"/>
    <col min="11790" max="11790" width="9" style="23" customWidth="1"/>
    <col min="11791" max="12030" width="8.85546875" style="23"/>
    <col min="12031" max="12031" width="20.28515625" style="23" customWidth="1"/>
    <col min="12032" max="12032" width="12.140625" style="23" bestFit="1" customWidth="1"/>
    <col min="12033" max="12033" width="10.140625" style="23" bestFit="1" customWidth="1"/>
    <col min="12034" max="12034" width="16.5703125" style="23" bestFit="1" customWidth="1"/>
    <col min="12035" max="12035" width="11.28515625" style="23" bestFit="1" customWidth="1"/>
    <col min="12036" max="12036" width="19.5703125" style="23" customWidth="1"/>
    <col min="12037" max="12037" width="10.85546875" style="23" bestFit="1" customWidth="1"/>
    <col min="12038" max="12038" width="46" style="23" customWidth="1"/>
    <col min="12039" max="12039" width="14" style="23" bestFit="1" customWidth="1"/>
    <col min="12040" max="12040" width="10.7109375" style="23" bestFit="1" customWidth="1"/>
    <col min="12041" max="12041" width="10.28515625" style="23" customWidth="1"/>
    <col min="12042" max="12042" width="10" style="23" bestFit="1" customWidth="1"/>
    <col min="12043" max="12043" width="21.7109375" style="23" bestFit="1" customWidth="1"/>
    <col min="12044" max="12044" width="11.28515625" style="23" customWidth="1"/>
    <col min="12045" max="12045" width="8.28515625" style="23" bestFit="1" customWidth="1"/>
    <col min="12046" max="12046" width="9" style="23" customWidth="1"/>
    <col min="12047" max="12286" width="8.85546875" style="23"/>
    <col min="12287" max="12287" width="20.28515625" style="23" customWidth="1"/>
    <col min="12288" max="12288" width="12.140625" style="23" bestFit="1" customWidth="1"/>
    <col min="12289" max="12289" width="10.140625" style="23" bestFit="1" customWidth="1"/>
    <col min="12290" max="12290" width="16.5703125" style="23" bestFit="1" customWidth="1"/>
    <col min="12291" max="12291" width="11.28515625" style="23" bestFit="1" customWidth="1"/>
    <col min="12292" max="12292" width="19.5703125" style="23" customWidth="1"/>
    <col min="12293" max="12293" width="10.85546875" style="23" bestFit="1" customWidth="1"/>
    <col min="12294" max="12294" width="46" style="23" customWidth="1"/>
    <col min="12295" max="12295" width="14" style="23" bestFit="1" customWidth="1"/>
    <col min="12296" max="12296" width="10.7109375" style="23" bestFit="1" customWidth="1"/>
    <col min="12297" max="12297" width="10.28515625" style="23" customWidth="1"/>
    <col min="12298" max="12298" width="10" style="23" bestFit="1" customWidth="1"/>
    <col min="12299" max="12299" width="21.7109375" style="23" bestFit="1" customWidth="1"/>
    <col min="12300" max="12300" width="11.28515625" style="23" customWidth="1"/>
    <col min="12301" max="12301" width="8.28515625" style="23" bestFit="1" customWidth="1"/>
    <col min="12302" max="12302" width="9" style="23" customWidth="1"/>
    <col min="12303" max="12542" width="8.85546875" style="23"/>
    <col min="12543" max="12543" width="20.28515625" style="23" customWidth="1"/>
    <col min="12544" max="12544" width="12.140625" style="23" bestFit="1" customWidth="1"/>
    <col min="12545" max="12545" width="10.140625" style="23" bestFit="1" customWidth="1"/>
    <col min="12546" max="12546" width="16.5703125" style="23" bestFit="1" customWidth="1"/>
    <col min="12547" max="12547" width="11.28515625" style="23" bestFit="1" customWidth="1"/>
    <col min="12548" max="12548" width="19.5703125" style="23" customWidth="1"/>
    <col min="12549" max="12549" width="10.85546875" style="23" bestFit="1" customWidth="1"/>
    <col min="12550" max="12550" width="46" style="23" customWidth="1"/>
    <col min="12551" max="12551" width="14" style="23" bestFit="1" customWidth="1"/>
    <col min="12552" max="12552" width="10.7109375" style="23" bestFit="1" customWidth="1"/>
    <col min="12553" max="12553" width="10.28515625" style="23" customWidth="1"/>
    <col min="12554" max="12554" width="10" style="23" bestFit="1" customWidth="1"/>
    <col min="12555" max="12555" width="21.7109375" style="23" bestFit="1" customWidth="1"/>
    <col min="12556" max="12556" width="11.28515625" style="23" customWidth="1"/>
    <col min="12557" max="12557" width="8.28515625" style="23" bestFit="1" customWidth="1"/>
    <col min="12558" max="12558" width="9" style="23" customWidth="1"/>
    <col min="12559" max="12798" width="8.85546875" style="23"/>
    <col min="12799" max="12799" width="20.28515625" style="23" customWidth="1"/>
    <col min="12800" max="12800" width="12.140625" style="23" bestFit="1" customWidth="1"/>
    <col min="12801" max="12801" width="10.140625" style="23" bestFit="1" customWidth="1"/>
    <col min="12802" max="12802" width="16.5703125" style="23" bestFit="1" customWidth="1"/>
    <col min="12803" max="12803" width="11.28515625" style="23" bestFit="1" customWidth="1"/>
    <col min="12804" max="12804" width="19.5703125" style="23" customWidth="1"/>
    <col min="12805" max="12805" width="10.85546875" style="23" bestFit="1" customWidth="1"/>
    <col min="12806" max="12806" width="46" style="23" customWidth="1"/>
    <col min="12807" max="12807" width="14" style="23" bestFit="1" customWidth="1"/>
    <col min="12808" max="12808" width="10.7109375" style="23" bestFit="1" customWidth="1"/>
    <col min="12809" max="12809" width="10.28515625" style="23" customWidth="1"/>
    <col min="12810" max="12810" width="10" style="23" bestFit="1" customWidth="1"/>
    <col min="12811" max="12811" width="21.7109375" style="23" bestFit="1" customWidth="1"/>
    <col min="12812" max="12812" width="11.28515625" style="23" customWidth="1"/>
    <col min="12813" max="12813" width="8.28515625" style="23" bestFit="1" customWidth="1"/>
    <col min="12814" max="12814" width="9" style="23" customWidth="1"/>
    <col min="12815" max="13054" width="8.85546875" style="23"/>
    <col min="13055" max="13055" width="20.28515625" style="23" customWidth="1"/>
    <col min="13056" max="13056" width="12.140625" style="23" bestFit="1" customWidth="1"/>
    <col min="13057" max="13057" width="10.140625" style="23" bestFit="1" customWidth="1"/>
    <col min="13058" max="13058" width="16.5703125" style="23" bestFit="1" customWidth="1"/>
    <col min="13059" max="13059" width="11.28515625" style="23" bestFit="1" customWidth="1"/>
    <col min="13060" max="13060" width="19.5703125" style="23" customWidth="1"/>
    <col min="13061" max="13061" width="10.85546875" style="23" bestFit="1" customWidth="1"/>
    <col min="13062" max="13062" width="46" style="23" customWidth="1"/>
    <col min="13063" max="13063" width="14" style="23" bestFit="1" customWidth="1"/>
    <col min="13064" max="13064" width="10.7109375" style="23" bestFit="1" customWidth="1"/>
    <col min="13065" max="13065" width="10.28515625" style="23" customWidth="1"/>
    <col min="13066" max="13066" width="10" style="23" bestFit="1" customWidth="1"/>
    <col min="13067" max="13067" width="21.7109375" style="23" bestFit="1" customWidth="1"/>
    <col min="13068" max="13068" width="11.28515625" style="23" customWidth="1"/>
    <col min="13069" max="13069" width="8.28515625" style="23" bestFit="1" customWidth="1"/>
    <col min="13070" max="13070" width="9" style="23" customWidth="1"/>
    <col min="13071" max="13310" width="8.85546875" style="23"/>
    <col min="13311" max="13311" width="20.28515625" style="23" customWidth="1"/>
    <col min="13312" max="13312" width="12.140625" style="23" bestFit="1" customWidth="1"/>
    <col min="13313" max="13313" width="10.140625" style="23" bestFit="1" customWidth="1"/>
    <col min="13314" max="13314" width="16.5703125" style="23" bestFit="1" customWidth="1"/>
    <col min="13315" max="13315" width="11.28515625" style="23" bestFit="1" customWidth="1"/>
    <col min="13316" max="13316" width="19.5703125" style="23" customWidth="1"/>
    <col min="13317" max="13317" width="10.85546875" style="23" bestFit="1" customWidth="1"/>
    <col min="13318" max="13318" width="46" style="23" customWidth="1"/>
    <col min="13319" max="13319" width="14" style="23" bestFit="1" customWidth="1"/>
    <col min="13320" max="13320" width="10.7109375" style="23" bestFit="1" customWidth="1"/>
    <col min="13321" max="13321" width="10.28515625" style="23" customWidth="1"/>
    <col min="13322" max="13322" width="10" style="23" bestFit="1" customWidth="1"/>
    <col min="13323" max="13323" width="21.7109375" style="23" bestFit="1" customWidth="1"/>
    <col min="13324" max="13324" width="11.28515625" style="23" customWidth="1"/>
    <col min="13325" max="13325" width="8.28515625" style="23" bestFit="1" customWidth="1"/>
    <col min="13326" max="13326" width="9" style="23" customWidth="1"/>
    <col min="13327" max="13566" width="8.85546875" style="23"/>
    <col min="13567" max="13567" width="20.28515625" style="23" customWidth="1"/>
    <col min="13568" max="13568" width="12.140625" style="23" bestFit="1" customWidth="1"/>
    <col min="13569" max="13569" width="10.140625" style="23" bestFit="1" customWidth="1"/>
    <col min="13570" max="13570" width="16.5703125" style="23" bestFit="1" customWidth="1"/>
    <col min="13571" max="13571" width="11.28515625" style="23" bestFit="1" customWidth="1"/>
    <col min="13572" max="13572" width="19.5703125" style="23" customWidth="1"/>
    <col min="13573" max="13573" width="10.85546875" style="23" bestFit="1" customWidth="1"/>
    <col min="13574" max="13574" width="46" style="23" customWidth="1"/>
    <col min="13575" max="13575" width="14" style="23" bestFit="1" customWidth="1"/>
    <col min="13576" max="13576" width="10.7109375" style="23" bestFit="1" customWidth="1"/>
    <col min="13577" max="13577" width="10.28515625" style="23" customWidth="1"/>
    <col min="13578" max="13578" width="10" style="23" bestFit="1" customWidth="1"/>
    <col min="13579" max="13579" width="21.7109375" style="23" bestFit="1" customWidth="1"/>
    <col min="13580" max="13580" width="11.28515625" style="23" customWidth="1"/>
    <col min="13581" max="13581" width="8.28515625" style="23" bestFit="1" customWidth="1"/>
    <col min="13582" max="13582" width="9" style="23" customWidth="1"/>
    <col min="13583" max="13822" width="8.85546875" style="23"/>
    <col min="13823" max="13823" width="20.28515625" style="23" customWidth="1"/>
    <col min="13824" max="13824" width="12.140625" style="23" bestFit="1" customWidth="1"/>
    <col min="13825" max="13825" width="10.140625" style="23" bestFit="1" customWidth="1"/>
    <col min="13826" max="13826" width="16.5703125" style="23" bestFit="1" customWidth="1"/>
    <col min="13827" max="13827" width="11.28515625" style="23" bestFit="1" customWidth="1"/>
    <col min="13828" max="13828" width="19.5703125" style="23" customWidth="1"/>
    <col min="13829" max="13829" width="10.85546875" style="23" bestFit="1" customWidth="1"/>
    <col min="13830" max="13830" width="46" style="23" customWidth="1"/>
    <col min="13831" max="13831" width="14" style="23" bestFit="1" customWidth="1"/>
    <col min="13832" max="13832" width="10.7109375" style="23" bestFit="1" customWidth="1"/>
    <col min="13833" max="13833" width="10.28515625" style="23" customWidth="1"/>
    <col min="13834" max="13834" width="10" style="23" bestFit="1" customWidth="1"/>
    <col min="13835" max="13835" width="21.7109375" style="23" bestFit="1" customWidth="1"/>
    <col min="13836" max="13836" width="11.28515625" style="23" customWidth="1"/>
    <col min="13837" max="13837" width="8.28515625" style="23" bestFit="1" customWidth="1"/>
    <col min="13838" max="13838" width="9" style="23" customWidth="1"/>
    <col min="13839" max="14078" width="8.85546875" style="23"/>
    <col min="14079" max="14079" width="20.28515625" style="23" customWidth="1"/>
    <col min="14080" max="14080" width="12.140625" style="23" bestFit="1" customWidth="1"/>
    <col min="14081" max="14081" width="10.140625" style="23" bestFit="1" customWidth="1"/>
    <col min="14082" max="14082" width="16.5703125" style="23" bestFit="1" customWidth="1"/>
    <col min="14083" max="14083" width="11.28515625" style="23" bestFit="1" customWidth="1"/>
    <col min="14084" max="14084" width="19.5703125" style="23" customWidth="1"/>
    <col min="14085" max="14085" width="10.85546875" style="23" bestFit="1" customWidth="1"/>
    <col min="14086" max="14086" width="46" style="23" customWidth="1"/>
    <col min="14087" max="14087" width="14" style="23" bestFit="1" customWidth="1"/>
    <col min="14088" max="14088" width="10.7109375" style="23" bestFit="1" customWidth="1"/>
    <col min="14089" max="14089" width="10.28515625" style="23" customWidth="1"/>
    <col min="14090" max="14090" width="10" style="23" bestFit="1" customWidth="1"/>
    <col min="14091" max="14091" width="21.7109375" style="23" bestFit="1" customWidth="1"/>
    <col min="14092" max="14092" width="11.28515625" style="23" customWidth="1"/>
    <col min="14093" max="14093" width="8.28515625" style="23" bestFit="1" customWidth="1"/>
    <col min="14094" max="14094" width="9" style="23" customWidth="1"/>
    <col min="14095" max="14334" width="8.85546875" style="23"/>
    <col min="14335" max="14335" width="20.28515625" style="23" customWidth="1"/>
    <col min="14336" max="14336" width="12.140625" style="23" bestFit="1" customWidth="1"/>
    <col min="14337" max="14337" width="10.140625" style="23" bestFit="1" customWidth="1"/>
    <col min="14338" max="14338" width="16.5703125" style="23" bestFit="1" customWidth="1"/>
    <col min="14339" max="14339" width="11.28515625" style="23" bestFit="1" customWidth="1"/>
    <col min="14340" max="14340" width="19.5703125" style="23" customWidth="1"/>
    <col min="14341" max="14341" width="10.85546875" style="23" bestFit="1" customWidth="1"/>
    <col min="14342" max="14342" width="46" style="23" customWidth="1"/>
    <col min="14343" max="14343" width="14" style="23" bestFit="1" customWidth="1"/>
    <col min="14344" max="14344" width="10.7109375" style="23" bestFit="1" customWidth="1"/>
    <col min="14345" max="14345" width="10.28515625" style="23" customWidth="1"/>
    <col min="14346" max="14346" width="10" style="23" bestFit="1" customWidth="1"/>
    <col min="14347" max="14347" width="21.7109375" style="23" bestFit="1" customWidth="1"/>
    <col min="14348" max="14348" width="11.28515625" style="23" customWidth="1"/>
    <col min="14349" max="14349" width="8.28515625" style="23" bestFit="1" customWidth="1"/>
    <col min="14350" max="14350" width="9" style="23" customWidth="1"/>
    <col min="14351" max="14590" width="8.85546875" style="23"/>
    <col min="14591" max="14591" width="20.28515625" style="23" customWidth="1"/>
    <col min="14592" max="14592" width="12.140625" style="23" bestFit="1" customWidth="1"/>
    <col min="14593" max="14593" width="10.140625" style="23" bestFit="1" customWidth="1"/>
    <col min="14594" max="14594" width="16.5703125" style="23" bestFit="1" customWidth="1"/>
    <col min="14595" max="14595" width="11.28515625" style="23" bestFit="1" customWidth="1"/>
    <col min="14596" max="14596" width="19.5703125" style="23" customWidth="1"/>
    <col min="14597" max="14597" width="10.85546875" style="23" bestFit="1" customWidth="1"/>
    <col min="14598" max="14598" width="46" style="23" customWidth="1"/>
    <col min="14599" max="14599" width="14" style="23" bestFit="1" customWidth="1"/>
    <col min="14600" max="14600" width="10.7109375" style="23" bestFit="1" customWidth="1"/>
    <col min="14601" max="14601" width="10.28515625" style="23" customWidth="1"/>
    <col min="14602" max="14602" width="10" style="23" bestFit="1" customWidth="1"/>
    <col min="14603" max="14603" width="21.7109375" style="23" bestFit="1" customWidth="1"/>
    <col min="14604" max="14604" width="11.28515625" style="23" customWidth="1"/>
    <col min="14605" max="14605" width="8.28515625" style="23" bestFit="1" customWidth="1"/>
    <col min="14606" max="14606" width="9" style="23" customWidth="1"/>
    <col min="14607" max="14846" width="8.85546875" style="23"/>
    <col min="14847" max="14847" width="20.28515625" style="23" customWidth="1"/>
    <col min="14848" max="14848" width="12.140625" style="23" bestFit="1" customWidth="1"/>
    <col min="14849" max="14849" width="10.140625" style="23" bestFit="1" customWidth="1"/>
    <col min="14850" max="14850" width="16.5703125" style="23" bestFit="1" customWidth="1"/>
    <col min="14851" max="14851" width="11.28515625" style="23" bestFit="1" customWidth="1"/>
    <col min="14852" max="14852" width="19.5703125" style="23" customWidth="1"/>
    <col min="14853" max="14853" width="10.85546875" style="23" bestFit="1" customWidth="1"/>
    <col min="14854" max="14854" width="46" style="23" customWidth="1"/>
    <col min="14855" max="14855" width="14" style="23" bestFit="1" customWidth="1"/>
    <col min="14856" max="14856" width="10.7109375" style="23" bestFit="1" customWidth="1"/>
    <col min="14857" max="14857" width="10.28515625" style="23" customWidth="1"/>
    <col min="14858" max="14858" width="10" style="23" bestFit="1" customWidth="1"/>
    <col min="14859" max="14859" width="21.7109375" style="23" bestFit="1" customWidth="1"/>
    <col min="14860" max="14860" width="11.28515625" style="23" customWidth="1"/>
    <col min="14861" max="14861" width="8.28515625" style="23" bestFit="1" customWidth="1"/>
    <col min="14862" max="14862" width="9" style="23" customWidth="1"/>
    <col min="14863" max="15102" width="8.85546875" style="23"/>
    <col min="15103" max="15103" width="20.28515625" style="23" customWidth="1"/>
    <col min="15104" max="15104" width="12.140625" style="23" bestFit="1" customWidth="1"/>
    <col min="15105" max="15105" width="10.140625" style="23" bestFit="1" customWidth="1"/>
    <col min="15106" max="15106" width="16.5703125" style="23" bestFit="1" customWidth="1"/>
    <col min="15107" max="15107" width="11.28515625" style="23" bestFit="1" customWidth="1"/>
    <col min="15108" max="15108" width="19.5703125" style="23" customWidth="1"/>
    <col min="15109" max="15109" width="10.85546875" style="23" bestFit="1" customWidth="1"/>
    <col min="15110" max="15110" width="46" style="23" customWidth="1"/>
    <col min="15111" max="15111" width="14" style="23" bestFit="1" customWidth="1"/>
    <col min="15112" max="15112" width="10.7109375" style="23" bestFit="1" customWidth="1"/>
    <col min="15113" max="15113" width="10.28515625" style="23" customWidth="1"/>
    <col min="15114" max="15114" width="10" style="23" bestFit="1" customWidth="1"/>
    <col min="15115" max="15115" width="21.7109375" style="23" bestFit="1" customWidth="1"/>
    <col min="15116" max="15116" width="11.28515625" style="23" customWidth="1"/>
    <col min="15117" max="15117" width="8.28515625" style="23" bestFit="1" customWidth="1"/>
    <col min="15118" max="15118" width="9" style="23" customWidth="1"/>
    <col min="15119" max="15358" width="8.85546875" style="23"/>
    <col min="15359" max="15359" width="20.28515625" style="23" customWidth="1"/>
    <col min="15360" max="15360" width="12.140625" style="23" bestFit="1" customWidth="1"/>
    <col min="15361" max="15361" width="10.140625" style="23" bestFit="1" customWidth="1"/>
    <col min="15362" max="15362" width="16.5703125" style="23" bestFit="1" customWidth="1"/>
    <col min="15363" max="15363" width="11.28515625" style="23" bestFit="1" customWidth="1"/>
    <col min="15364" max="15364" width="19.5703125" style="23" customWidth="1"/>
    <col min="15365" max="15365" width="10.85546875" style="23" bestFit="1" customWidth="1"/>
    <col min="15366" max="15366" width="46" style="23" customWidth="1"/>
    <col min="15367" max="15367" width="14" style="23" bestFit="1" customWidth="1"/>
    <col min="15368" max="15368" width="10.7109375" style="23" bestFit="1" customWidth="1"/>
    <col min="15369" max="15369" width="10.28515625" style="23" customWidth="1"/>
    <col min="15370" max="15370" width="10" style="23" bestFit="1" customWidth="1"/>
    <col min="15371" max="15371" width="21.7109375" style="23" bestFit="1" customWidth="1"/>
    <col min="15372" max="15372" width="11.28515625" style="23" customWidth="1"/>
    <col min="15373" max="15373" width="8.28515625" style="23" bestFit="1" customWidth="1"/>
    <col min="15374" max="15374" width="9" style="23" customWidth="1"/>
    <col min="15375" max="15614" width="8.85546875" style="23"/>
    <col min="15615" max="15615" width="20.28515625" style="23" customWidth="1"/>
    <col min="15616" max="15616" width="12.140625" style="23" bestFit="1" customWidth="1"/>
    <col min="15617" max="15617" width="10.140625" style="23" bestFit="1" customWidth="1"/>
    <col min="15618" max="15618" width="16.5703125" style="23" bestFit="1" customWidth="1"/>
    <col min="15619" max="15619" width="11.28515625" style="23" bestFit="1" customWidth="1"/>
    <col min="15620" max="15620" width="19.5703125" style="23" customWidth="1"/>
    <col min="15621" max="15621" width="10.85546875" style="23" bestFit="1" customWidth="1"/>
    <col min="15622" max="15622" width="46" style="23" customWidth="1"/>
    <col min="15623" max="15623" width="14" style="23" bestFit="1" customWidth="1"/>
    <col min="15624" max="15624" width="10.7109375" style="23" bestFit="1" customWidth="1"/>
    <col min="15625" max="15625" width="10.28515625" style="23" customWidth="1"/>
    <col min="15626" max="15626" width="10" style="23" bestFit="1" customWidth="1"/>
    <col min="15627" max="15627" width="21.7109375" style="23" bestFit="1" customWidth="1"/>
    <col min="15628" max="15628" width="11.28515625" style="23" customWidth="1"/>
    <col min="15629" max="15629" width="8.28515625" style="23" bestFit="1" customWidth="1"/>
    <col min="15630" max="15630" width="9" style="23" customWidth="1"/>
    <col min="15631" max="15870" width="8.85546875" style="23"/>
    <col min="15871" max="15871" width="20.28515625" style="23" customWidth="1"/>
    <col min="15872" max="15872" width="12.140625" style="23" bestFit="1" customWidth="1"/>
    <col min="15873" max="15873" width="10.140625" style="23" bestFit="1" customWidth="1"/>
    <col min="15874" max="15874" width="16.5703125" style="23" bestFit="1" customWidth="1"/>
    <col min="15875" max="15875" width="11.28515625" style="23" bestFit="1" customWidth="1"/>
    <col min="15876" max="15876" width="19.5703125" style="23" customWidth="1"/>
    <col min="15877" max="15877" width="10.85546875" style="23" bestFit="1" customWidth="1"/>
    <col min="15878" max="15878" width="46" style="23" customWidth="1"/>
    <col min="15879" max="15879" width="14" style="23" bestFit="1" customWidth="1"/>
    <col min="15880" max="15880" width="10.7109375" style="23" bestFit="1" customWidth="1"/>
    <col min="15881" max="15881" width="10.28515625" style="23" customWidth="1"/>
    <col min="15882" max="15882" width="10" style="23" bestFit="1" customWidth="1"/>
    <col min="15883" max="15883" width="21.7109375" style="23" bestFit="1" customWidth="1"/>
    <col min="15884" max="15884" width="11.28515625" style="23" customWidth="1"/>
    <col min="15885" max="15885" width="8.28515625" style="23" bestFit="1" customWidth="1"/>
    <col min="15886" max="15886" width="9" style="23" customWidth="1"/>
    <col min="15887" max="16126" width="8.85546875" style="23"/>
    <col min="16127" max="16127" width="20.28515625" style="23" customWidth="1"/>
    <col min="16128" max="16128" width="12.140625" style="23" bestFit="1" customWidth="1"/>
    <col min="16129" max="16129" width="10.140625" style="23" bestFit="1" customWidth="1"/>
    <col min="16130" max="16130" width="16.5703125" style="23" bestFit="1" customWidth="1"/>
    <col min="16131" max="16131" width="11.28515625" style="23" bestFit="1" customWidth="1"/>
    <col min="16132" max="16132" width="19.5703125" style="23" customWidth="1"/>
    <col min="16133" max="16133" width="10.85546875" style="23" bestFit="1" customWidth="1"/>
    <col min="16134" max="16134" width="46" style="23" customWidth="1"/>
    <col min="16135" max="16135" width="14" style="23" bestFit="1" customWidth="1"/>
    <col min="16136" max="16136" width="10.7109375" style="23" bestFit="1" customWidth="1"/>
    <col min="16137" max="16137" width="10.28515625" style="23" customWidth="1"/>
    <col min="16138" max="16138" width="10" style="23" bestFit="1" customWidth="1"/>
    <col min="16139" max="16139" width="21.7109375" style="23" bestFit="1" customWidth="1"/>
    <col min="16140" max="16140" width="11.28515625" style="23" customWidth="1"/>
    <col min="16141" max="16141" width="8.28515625" style="23" bestFit="1" customWidth="1"/>
    <col min="16142" max="16142" width="9" style="23" customWidth="1"/>
    <col min="16143" max="16384" width="8.85546875" style="23"/>
  </cols>
  <sheetData>
    <row r="1" spans="1:15" s="20" customFormat="1" ht="30" customHeight="1" x14ac:dyDescent="0.25">
      <c r="A1" s="40" t="s">
        <v>1</v>
      </c>
      <c r="B1" s="40" t="s">
        <v>2</v>
      </c>
      <c r="C1" s="40" t="s">
        <v>3</v>
      </c>
      <c r="D1" s="40" t="s">
        <v>4</v>
      </c>
      <c r="E1" s="40" t="s">
        <v>5</v>
      </c>
      <c r="F1" s="40" t="s">
        <v>6</v>
      </c>
      <c r="G1" s="41" t="s">
        <v>7</v>
      </c>
      <c r="H1" s="40" t="s">
        <v>8</v>
      </c>
      <c r="I1" s="40" t="s">
        <v>9</v>
      </c>
      <c r="J1" s="42" t="s">
        <v>10</v>
      </c>
      <c r="K1" s="42" t="s">
        <v>11</v>
      </c>
      <c r="L1" s="42" t="s">
        <v>12</v>
      </c>
      <c r="M1" s="42" t="s">
        <v>13</v>
      </c>
      <c r="N1" s="42" t="s">
        <v>14</v>
      </c>
      <c r="O1" s="42" t="s">
        <v>15</v>
      </c>
    </row>
    <row r="2" spans="1:15" ht="30" customHeight="1" x14ac:dyDescent="0.25">
      <c r="A2" s="32" t="s">
        <v>97</v>
      </c>
      <c r="B2" s="33" t="s">
        <v>98</v>
      </c>
      <c r="C2" s="21" t="s">
        <v>18</v>
      </c>
      <c r="D2" s="33" t="s">
        <v>99</v>
      </c>
      <c r="E2" s="34">
        <v>43534</v>
      </c>
      <c r="F2" s="36"/>
      <c r="G2" s="22" t="s">
        <v>100</v>
      </c>
      <c r="H2" s="32" t="s">
        <v>91</v>
      </c>
      <c r="I2" s="35">
        <v>1726.47</v>
      </c>
      <c r="J2" s="27">
        <v>0</v>
      </c>
      <c r="K2" s="21">
        <v>0</v>
      </c>
      <c r="L2" s="29">
        <v>0</v>
      </c>
      <c r="M2" s="29">
        <v>0</v>
      </c>
      <c r="N2" s="29">
        <v>0</v>
      </c>
      <c r="O2" s="39">
        <f t="shared" ref="O2:O18" si="0">I2+L2+M2+N2</f>
        <v>1726.47</v>
      </c>
    </row>
    <row r="3" spans="1:15" ht="30" customHeight="1" x14ac:dyDescent="0.25">
      <c r="A3" s="32" t="s">
        <v>97</v>
      </c>
      <c r="B3" s="33" t="s">
        <v>98</v>
      </c>
      <c r="C3" s="21" t="s">
        <v>18</v>
      </c>
      <c r="D3" s="33" t="s">
        <v>101</v>
      </c>
      <c r="E3" s="34">
        <v>43534</v>
      </c>
      <c r="F3" s="36"/>
      <c r="G3" s="22" t="s">
        <v>102</v>
      </c>
      <c r="H3" s="32" t="s">
        <v>91</v>
      </c>
      <c r="I3" s="35">
        <v>210</v>
      </c>
      <c r="J3" s="27">
        <v>0</v>
      </c>
      <c r="K3" s="28">
        <v>0</v>
      </c>
      <c r="L3" s="29">
        <v>0</v>
      </c>
      <c r="M3" s="29">
        <v>0</v>
      </c>
      <c r="N3" s="29">
        <v>0</v>
      </c>
      <c r="O3" s="39">
        <f t="shared" si="0"/>
        <v>210</v>
      </c>
    </row>
    <row r="4" spans="1:15" ht="30" customHeight="1" x14ac:dyDescent="0.25">
      <c r="A4" s="32" t="s">
        <v>97</v>
      </c>
      <c r="B4" s="33" t="s">
        <v>98</v>
      </c>
      <c r="C4" s="21" t="s">
        <v>18</v>
      </c>
      <c r="D4" s="33" t="s">
        <v>103</v>
      </c>
      <c r="E4" s="36"/>
      <c r="F4" s="34">
        <v>43536</v>
      </c>
      <c r="G4" s="37" t="s">
        <v>104</v>
      </c>
      <c r="H4" s="32" t="s">
        <v>65</v>
      </c>
      <c r="I4" s="35">
        <v>1601.76</v>
      </c>
      <c r="J4" s="27">
        <v>0</v>
      </c>
      <c r="K4" s="28">
        <v>0</v>
      </c>
      <c r="L4" s="29">
        <v>0</v>
      </c>
      <c r="M4" s="29">
        <v>0</v>
      </c>
      <c r="N4" s="29">
        <v>0</v>
      </c>
      <c r="O4" s="39">
        <f t="shared" si="0"/>
        <v>1601.76</v>
      </c>
    </row>
    <row r="5" spans="1:15" ht="30" customHeight="1" x14ac:dyDescent="0.25">
      <c r="A5" s="32" t="s">
        <v>97</v>
      </c>
      <c r="B5" s="33" t="s">
        <v>98</v>
      </c>
      <c r="C5" s="21" t="s">
        <v>18</v>
      </c>
      <c r="D5" s="33" t="s">
        <v>105</v>
      </c>
      <c r="E5" s="36"/>
      <c r="F5" s="34">
        <v>43536</v>
      </c>
      <c r="G5" s="22" t="s">
        <v>102</v>
      </c>
      <c r="H5" s="32" t="s">
        <v>65</v>
      </c>
      <c r="I5" s="35">
        <v>210</v>
      </c>
      <c r="J5" s="27">
        <v>0</v>
      </c>
      <c r="K5" s="28">
        <v>0</v>
      </c>
      <c r="L5" s="29">
        <v>0</v>
      </c>
      <c r="M5" s="29">
        <v>0</v>
      </c>
      <c r="N5" s="29">
        <v>0</v>
      </c>
      <c r="O5" s="39">
        <f t="shared" si="0"/>
        <v>210</v>
      </c>
    </row>
    <row r="6" spans="1:15" ht="30" customHeight="1" x14ac:dyDescent="0.25">
      <c r="A6" s="32" t="s">
        <v>97</v>
      </c>
      <c r="B6" s="33" t="s">
        <v>98</v>
      </c>
      <c r="C6" s="21" t="s">
        <v>18</v>
      </c>
      <c r="D6" s="33" t="s">
        <v>106</v>
      </c>
      <c r="E6" s="36"/>
      <c r="F6" s="34">
        <v>43536</v>
      </c>
      <c r="G6" s="37" t="s">
        <v>107</v>
      </c>
      <c r="H6" s="32" t="s">
        <v>65</v>
      </c>
      <c r="I6" s="35">
        <v>514.45000000000005</v>
      </c>
      <c r="J6" s="27">
        <v>0</v>
      </c>
      <c r="K6" s="28">
        <v>0</v>
      </c>
      <c r="L6" s="29">
        <v>0</v>
      </c>
      <c r="M6" s="29">
        <v>0</v>
      </c>
      <c r="N6" s="29">
        <v>0</v>
      </c>
      <c r="O6" s="39">
        <f t="shared" si="0"/>
        <v>514.45000000000005</v>
      </c>
    </row>
    <row r="7" spans="1:15" ht="30" customHeight="1" x14ac:dyDescent="0.25">
      <c r="A7" s="32" t="s">
        <v>83</v>
      </c>
      <c r="B7" s="33" t="s">
        <v>108</v>
      </c>
      <c r="C7" s="21" t="s">
        <v>18</v>
      </c>
      <c r="D7" s="33" t="s">
        <v>109</v>
      </c>
      <c r="E7" s="34">
        <v>43538</v>
      </c>
      <c r="F7" s="36"/>
      <c r="G7" s="22" t="s">
        <v>110</v>
      </c>
      <c r="H7" s="32" t="s">
        <v>111</v>
      </c>
      <c r="I7" s="35">
        <v>350.25</v>
      </c>
      <c r="J7" s="27">
        <v>0</v>
      </c>
      <c r="K7" s="28">
        <v>0</v>
      </c>
      <c r="L7" s="29">
        <v>0</v>
      </c>
      <c r="M7" s="29">
        <v>0</v>
      </c>
      <c r="N7" s="29">
        <v>0</v>
      </c>
      <c r="O7" s="39">
        <f t="shared" si="0"/>
        <v>350.25</v>
      </c>
    </row>
    <row r="8" spans="1:15" ht="30" customHeight="1" x14ac:dyDescent="0.25">
      <c r="A8" s="32" t="s">
        <v>112</v>
      </c>
      <c r="B8" s="33" t="s">
        <v>108</v>
      </c>
      <c r="C8" s="21" t="s">
        <v>18</v>
      </c>
      <c r="D8" s="33" t="s">
        <v>113</v>
      </c>
      <c r="E8" s="34">
        <v>43538</v>
      </c>
      <c r="F8" s="36"/>
      <c r="G8" s="22" t="s">
        <v>110</v>
      </c>
      <c r="H8" s="32" t="s">
        <v>111</v>
      </c>
      <c r="I8" s="35">
        <v>350.25</v>
      </c>
      <c r="J8" s="27">
        <v>0</v>
      </c>
      <c r="K8" s="28">
        <v>0</v>
      </c>
      <c r="L8" s="29">
        <v>0</v>
      </c>
      <c r="M8" s="29">
        <v>0</v>
      </c>
      <c r="N8" s="29">
        <v>0</v>
      </c>
      <c r="O8" s="39">
        <f t="shared" si="0"/>
        <v>350.25</v>
      </c>
    </row>
    <row r="9" spans="1:15" ht="30" customHeight="1" x14ac:dyDescent="0.25">
      <c r="A9" s="32" t="s">
        <v>112</v>
      </c>
      <c r="B9" s="33" t="s">
        <v>108</v>
      </c>
      <c r="C9" s="21" t="s">
        <v>18</v>
      </c>
      <c r="D9" s="33" t="s">
        <v>114</v>
      </c>
      <c r="E9" s="36"/>
      <c r="F9" s="34">
        <v>43540</v>
      </c>
      <c r="G9" s="22" t="s">
        <v>110</v>
      </c>
      <c r="H9" s="32" t="s">
        <v>115</v>
      </c>
      <c r="I9" s="35">
        <v>1055.8900000000001</v>
      </c>
      <c r="J9" s="27">
        <v>0</v>
      </c>
      <c r="K9" s="21">
        <v>0</v>
      </c>
      <c r="L9" s="29">
        <v>0</v>
      </c>
      <c r="M9" s="29">
        <v>284.31</v>
      </c>
      <c r="N9" s="29">
        <v>145</v>
      </c>
      <c r="O9" s="39">
        <f t="shared" si="0"/>
        <v>1485.2</v>
      </c>
    </row>
    <row r="10" spans="1:15" ht="30" customHeight="1" x14ac:dyDescent="0.25">
      <c r="A10" s="32" t="s">
        <v>83</v>
      </c>
      <c r="B10" s="33" t="s">
        <v>108</v>
      </c>
      <c r="C10" s="21" t="s">
        <v>18</v>
      </c>
      <c r="D10" s="33" t="s">
        <v>116</v>
      </c>
      <c r="E10" s="36"/>
      <c r="F10" s="34">
        <v>43540</v>
      </c>
      <c r="G10" s="22" t="s">
        <v>110</v>
      </c>
      <c r="H10" s="32" t="s">
        <v>115</v>
      </c>
      <c r="I10" s="35">
        <v>1055.8900000000001</v>
      </c>
      <c r="J10" s="27">
        <v>548</v>
      </c>
      <c r="K10" s="21">
        <v>2</v>
      </c>
      <c r="L10" s="29">
        <v>548</v>
      </c>
      <c r="M10" s="29">
        <v>347.41</v>
      </c>
      <c r="N10" s="29">
        <v>35.4</v>
      </c>
      <c r="O10" s="39">
        <f t="shared" si="0"/>
        <v>1986.7000000000003</v>
      </c>
    </row>
    <row r="11" spans="1:15" ht="30" customHeight="1" x14ac:dyDescent="0.25">
      <c r="A11" s="32" t="s">
        <v>117</v>
      </c>
      <c r="B11" s="33" t="s">
        <v>98</v>
      </c>
      <c r="C11" s="21" t="s">
        <v>18</v>
      </c>
      <c r="D11" s="33" t="s">
        <v>118</v>
      </c>
      <c r="E11" s="34">
        <v>43542</v>
      </c>
      <c r="F11" s="34">
        <v>43545</v>
      </c>
      <c r="G11" s="22" t="s">
        <v>119</v>
      </c>
      <c r="H11" s="32" t="s">
        <v>120</v>
      </c>
      <c r="I11" s="35">
        <v>880.5</v>
      </c>
      <c r="J11" s="27">
        <v>0</v>
      </c>
      <c r="K11" s="21">
        <v>0</v>
      </c>
      <c r="L11" s="29">
        <v>0</v>
      </c>
      <c r="M11" s="29">
        <v>0</v>
      </c>
      <c r="N11" s="29">
        <v>0</v>
      </c>
      <c r="O11" s="39">
        <f t="shared" si="0"/>
        <v>880.5</v>
      </c>
    </row>
    <row r="12" spans="1:15" ht="30" customHeight="1" x14ac:dyDescent="0.25">
      <c r="A12" s="32" t="s">
        <v>117</v>
      </c>
      <c r="B12" s="33" t="s">
        <v>98</v>
      </c>
      <c r="C12" s="21" t="s">
        <v>18</v>
      </c>
      <c r="D12" s="33" t="s">
        <v>121</v>
      </c>
      <c r="E12" s="34">
        <v>43543</v>
      </c>
      <c r="F12" s="34">
        <v>43545</v>
      </c>
      <c r="G12" s="22" t="s">
        <v>122</v>
      </c>
      <c r="H12" s="32" t="s">
        <v>120</v>
      </c>
      <c r="I12" s="35">
        <v>594.12</v>
      </c>
      <c r="J12" s="27">
        <v>1207.58</v>
      </c>
      <c r="K12" s="28">
        <v>2</v>
      </c>
      <c r="L12" s="29">
        <f>J12/K12</f>
        <v>603.79</v>
      </c>
      <c r="M12" s="29">
        <v>0</v>
      </c>
      <c r="N12" s="29">
        <v>0</v>
      </c>
      <c r="O12" s="39">
        <f t="shared" si="0"/>
        <v>1197.9099999999999</v>
      </c>
    </row>
    <row r="13" spans="1:15" ht="30" customHeight="1" x14ac:dyDescent="0.25">
      <c r="A13" s="32" t="s">
        <v>22</v>
      </c>
      <c r="B13" s="33" t="s">
        <v>98</v>
      </c>
      <c r="C13" s="21" t="s">
        <v>18</v>
      </c>
      <c r="D13" s="33" t="s">
        <v>123</v>
      </c>
      <c r="E13" s="34">
        <v>43548</v>
      </c>
      <c r="F13" s="34">
        <v>43549</v>
      </c>
      <c r="G13" s="22" t="s">
        <v>124</v>
      </c>
      <c r="H13" s="32" t="s">
        <v>125</v>
      </c>
      <c r="I13" s="35">
        <v>2290.33</v>
      </c>
      <c r="J13" s="21">
        <v>185.27</v>
      </c>
      <c r="K13" s="21">
        <v>1</v>
      </c>
      <c r="L13" s="19">
        <f>J13*K13</f>
        <v>185.27</v>
      </c>
      <c r="M13" s="19">
        <v>140.99</v>
      </c>
      <c r="N13" s="29">
        <v>78.2</v>
      </c>
      <c r="O13" s="39">
        <f t="shared" si="0"/>
        <v>2694.79</v>
      </c>
    </row>
    <row r="14" spans="1:15" ht="30" customHeight="1" x14ac:dyDescent="0.25">
      <c r="A14" s="32" t="s">
        <v>112</v>
      </c>
      <c r="B14" s="33" t="s">
        <v>108</v>
      </c>
      <c r="C14" s="21" t="s">
        <v>18</v>
      </c>
      <c r="D14" s="33" t="s">
        <v>126</v>
      </c>
      <c r="E14" s="34">
        <v>43549</v>
      </c>
      <c r="F14" s="34">
        <v>43549</v>
      </c>
      <c r="G14" s="22" t="s">
        <v>124</v>
      </c>
      <c r="H14" s="32" t="s">
        <v>127</v>
      </c>
      <c r="I14" s="35">
        <v>2898.2400000000002</v>
      </c>
      <c r="J14" s="27">
        <v>0</v>
      </c>
      <c r="K14" s="21">
        <v>0</v>
      </c>
      <c r="L14" s="29">
        <v>0</v>
      </c>
      <c r="M14" s="19">
        <v>48.22</v>
      </c>
      <c r="N14" s="29">
        <v>57</v>
      </c>
      <c r="O14" s="39">
        <f t="shared" si="0"/>
        <v>3003.46</v>
      </c>
    </row>
    <row r="15" spans="1:15" ht="30" customHeight="1" x14ac:dyDescent="0.25">
      <c r="A15" s="32" t="s">
        <v>128</v>
      </c>
      <c r="B15" s="33" t="s">
        <v>98</v>
      </c>
      <c r="C15" s="21" t="s">
        <v>18</v>
      </c>
      <c r="D15" s="33" t="s">
        <v>129</v>
      </c>
      <c r="E15" s="34">
        <v>43551</v>
      </c>
      <c r="F15" s="34">
        <v>43552</v>
      </c>
      <c r="G15" s="22" t="s">
        <v>130</v>
      </c>
      <c r="H15" s="32" t="s">
        <v>127</v>
      </c>
      <c r="I15" s="35">
        <v>2383.4500000000003</v>
      </c>
      <c r="J15" s="21">
        <v>288.37</v>
      </c>
      <c r="K15" s="21">
        <v>1</v>
      </c>
      <c r="L15" s="19">
        <f>J15*K15</f>
        <v>288.37</v>
      </c>
      <c r="M15" s="29">
        <v>0</v>
      </c>
      <c r="N15" s="29">
        <v>50</v>
      </c>
      <c r="O15" s="39">
        <f t="shared" si="0"/>
        <v>2721.82</v>
      </c>
    </row>
    <row r="16" spans="1:15" ht="30" customHeight="1" x14ac:dyDescent="0.25">
      <c r="A16" s="32" t="s">
        <v>22</v>
      </c>
      <c r="B16" s="33" t="s">
        <v>98</v>
      </c>
      <c r="C16" s="21" t="s">
        <v>18</v>
      </c>
      <c r="D16" s="33" t="s">
        <v>131</v>
      </c>
      <c r="E16" s="34">
        <v>43551</v>
      </c>
      <c r="F16" s="34">
        <v>43552</v>
      </c>
      <c r="G16" s="22" t="s">
        <v>130</v>
      </c>
      <c r="H16" s="32" t="s">
        <v>127</v>
      </c>
      <c r="I16" s="35">
        <v>2383.4500000000003</v>
      </c>
      <c r="J16" s="27">
        <f>L16/K16</f>
        <v>153.98500000000001</v>
      </c>
      <c r="K16" s="21">
        <v>2</v>
      </c>
      <c r="L16" s="19">
        <v>307.97000000000003</v>
      </c>
      <c r="M16" s="29">
        <v>86.3</v>
      </c>
      <c r="N16" s="19">
        <v>359.32</v>
      </c>
      <c r="O16" s="39">
        <f t="shared" si="0"/>
        <v>3137.0400000000004</v>
      </c>
    </row>
    <row r="17" spans="1:15" ht="30" customHeight="1" x14ac:dyDescent="0.25">
      <c r="A17" s="32" t="s">
        <v>132</v>
      </c>
      <c r="B17" s="33" t="s">
        <v>108</v>
      </c>
      <c r="C17" s="21" t="s">
        <v>18</v>
      </c>
      <c r="D17" s="33" t="s">
        <v>133</v>
      </c>
      <c r="E17" s="36"/>
      <c r="F17" s="34">
        <v>43551</v>
      </c>
      <c r="G17" s="22" t="s">
        <v>130</v>
      </c>
      <c r="H17" s="32" t="s">
        <v>65</v>
      </c>
      <c r="I17" s="35">
        <v>1004.39</v>
      </c>
      <c r="J17" s="27">
        <v>0</v>
      </c>
      <c r="K17" s="28">
        <v>0</v>
      </c>
      <c r="L17" s="29">
        <v>0</v>
      </c>
      <c r="M17" s="29">
        <v>0</v>
      </c>
      <c r="N17" s="29">
        <v>0</v>
      </c>
      <c r="O17" s="39">
        <f t="shared" si="0"/>
        <v>1004.39</v>
      </c>
    </row>
    <row r="18" spans="1:15" ht="30" customHeight="1" x14ac:dyDescent="0.25">
      <c r="A18" s="32" t="s">
        <v>97</v>
      </c>
      <c r="B18" s="33" t="s">
        <v>98</v>
      </c>
      <c r="C18" s="21" t="s">
        <v>18</v>
      </c>
      <c r="D18" s="33" t="s">
        <v>134</v>
      </c>
      <c r="E18" s="36"/>
      <c r="F18" s="34">
        <v>43552</v>
      </c>
      <c r="G18" s="22" t="s">
        <v>135</v>
      </c>
      <c r="H18" s="32" t="s">
        <v>65</v>
      </c>
      <c r="I18" s="35">
        <v>1195.33</v>
      </c>
      <c r="J18" s="27">
        <f>L18/K18</f>
        <v>273.7</v>
      </c>
      <c r="K18" s="21">
        <v>2</v>
      </c>
      <c r="L18" s="29">
        <v>547.4</v>
      </c>
      <c r="M18" s="29">
        <v>85.4</v>
      </c>
      <c r="N18" s="19">
        <v>20.56</v>
      </c>
      <c r="O18" s="39">
        <f t="shared" si="0"/>
        <v>1848.69</v>
      </c>
    </row>
    <row r="19" spans="1:15" ht="25.5" customHeight="1" x14ac:dyDescent="0.25">
      <c r="A19" s="24" t="s">
        <v>44</v>
      </c>
      <c r="I19" s="38">
        <f>SUM(I2:I18)</f>
        <v>20704.770000000004</v>
      </c>
      <c r="J19" s="38">
        <f t="shared" ref="J19:N19" si="1">SUM(J2:J18)</f>
        <v>2656.9049999999997</v>
      </c>
      <c r="K19" s="38">
        <f t="shared" si="1"/>
        <v>10</v>
      </c>
      <c r="L19" s="38">
        <f t="shared" si="1"/>
        <v>2480.7999999999997</v>
      </c>
      <c r="M19" s="38">
        <f t="shared" si="1"/>
        <v>992.63</v>
      </c>
      <c r="N19" s="38">
        <f t="shared" si="1"/>
        <v>745.48</v>
      </c>
      <c r="O19" s="38">
        <f>SUM(O2:O18)</f>
        <v>24923.679999999997</v>
      </c>
    </row>
    <row r="20" spans="1:15" x14ac:dyDescent="0.25">
      <c r="A20" s="24" t="s">
        <v>44</v>
      </c>
    </row>
    <row r="21" spans="1:15" x14ac:dyDescent="0.25">
      <c r="A21" s="24" t="s">
        <v>44</v>
      </c>
    </row>
    <row r="22" spans="1:15" x14ac:dyDescent="0.25">
      <c r="A22" s="24" t="s">
        <v>44</v>
      </c>
    </row>
    <row r="23" spans="1:15" x14ac:dyDescent="0.25">
      <c r="A23" s="24" t="s">
        <v>44</v>
      </c>
    </row>
    <row r="24" spans="1:15" x14ac:dyDescent="0.25">
      <c r="A24" s="24" t="s">
        <v>44</v>
      </c>
    </row>
    <row r="25" spans="1:15" x14ac:dyDescent="0.25">
      <c r="A25" s="24" t="s">
        <v>44</v>
      </c>
    </row>
    <row r="26" spans="1:15" x14ac:dyDescent="0.25">
      <c r="A26" s="24" t="s">
        <v>44</v>
      </c>
    </row>
    <row r="27" spans="1:15" x14ac:dyDescent="0.25">
      <c r="A27" s="24" t="s">
        <v>44</v>
      </c>
    </row>
    <row r="28" spans="1:15" x14ac:dyDescent="0.25">
      <c r="A28" s="24" t="s">
        <v>44</v>
      </c>
    </row>
    <row r="29" spans="1:15" x14ac:dyDescent="0.25">
      <c r="A29" s="24" t="s">
        <v>44</v>
      </c>
    </row>
    <row r="30" spans="1:15" x14ac:dyDescent="0.25">
      <c r="A30" s="24" t="s">
        <v>44</v>
      </c>
    </row>
    <row r="31" spans="1:15" x14ac:dyDescent="0.25">
      <c r="A31" s="24" t="s">
        <v>44</v>
      </c>
    </row>
    <row r="32" spans="1:15" x14ac:dyDescent="0.25">
      <c r="A32" s="24" t="s">
        <v>44</v>
      </c>
    </row>
    <row r="33" spans="1:1" x14ac:dyDescent="0.25">
      <c r="A33" s="24" t="s">
        <v>44</v>
      </c>
    </row>
    <row r="34" spans="1:1" x14ac:dyDescent="0.25">
      <c r="A34" s="24" t="s">
        <v>44</v>
      </c>
    </row>
    <row r="35" spans="1:1" x14ac:dyDescent="0.25">
      <c r="A35" s="24" t="s">
        <v>44</v>
      </c>
    </row>
    <row r="36" spans="1:1" x14ac:dyDescent="0.25">
      <c r="A36" s="24" t="s">
        <v>44</v>
      </c>
    </row>
    <row r="37" spans="1:1" x14ac:dyDescent="0.25">
      <c r="A37" s="24" t="s">
        <v>44</v>
      </c>
    </row>
    <row r="38" spans="1:1" x14ac:dyDescent="0.25">
      <c r="A38" s="24" t="s">
        <v>44</v>
      </c>
    </row>
    <row r="39" spans="1:1" x14ac:dyDescent="0.25">
      <c r="A39" s="24" t="s">
        <v>44</v>
      </c>
    </row>
    <row r="40" spans="1:1" x14ac:dyDescent="0.25">
      <c r="A40" s="24" t="s">
        <v>44</v>
      </c>
    </row>
    <row r="41" spans="1:1" x14ac:dyDescent="0.25">
      <c r="A41" s="24" t="s">
        <v>44</v>
      </c>
    </row>
    <row r="42" spans="1:1" x14ac:dyDescent="0.25">
      <c r="A42" s="24" t="s">
        <v>44</v>
      </c>
    </row>
    <row r="43" spans="1:1" x14ac:dyDescent="0.25">
      <c r="A43" s="24" t="s">
        <v>44</v>
      </c>
    </row>
    <row r="44" spans="1:1" x14ac:dyDescent="0.25">
      <c r="A44" s="24" t="s">
        <v>44</v>
      </c>
    </row>
    <row r="45" spans="1:1" x14ac:dyDescent="0.25">
      <c r="A45" s="24" t="s">
        <v>44</v>
      </c>
    </row>
    <row r="46" spans="1:1" x14ac:dyDescent="0.25">
      <c r="A46" s="24" t="s">
        <v>44</v>
      </c>
    </row>
    <row r="47" spans="1:1" x14ac:dyDescent="0.25">
      <c r="A47" s="24" t="s">
        <v>44</v>
      </c>
    </row>
    <row r="48" spans="1:1" x14ac:dyDescent="0.25">
      <c r="A48" s="24" t="s">
        <v>44</v>
      </c>
    </row>
    <row r="49" spans="1:1" x14ac:dyDescent="0.25">
      <c r="A49" s="24" t="s">
        <v>44</v>
      </c>
    </row>
    <row r="50" spans="1:1" x14ac:dyDescent="0.25">
      <c r="A50" s="24" t="s">
        <v>44</v>
      </c>
    </row>
    <row r="51" spans="1:1" x14ac:dyDescent="0.25">
      <c r="A51" s="24" t="s">
        <v>44</v>
      </c>
    </row>
    <row r="52" spans="1:1" x14ac:dyDescent="0.25">
      <c r="A52" s="24" t="s">
        <v>44</v>
      </c>
    </row>
    <row r="53" spans="1:1" x14ac:dyDescent="0.25">
      <c r="A53" s="24" t="s">
        <v>44</v>
      </c>
    </row>
    <row r="54" spans="1:1" x14ac:dyDescent="0.25">
      <c r="A54" s="24" t="s">
        <v>44</v>
      </c>
    </row>
    <row r="55" spans="1:1" x14ac:dyDescent="0.25">
      <c r="A55" s="24" t="s">
        <v>44</v>
      </c>
    </row>
    <row r="56" spans="1:1" x14ac:dyDescent="0.25">
      <c r="A56" s="24" t="s">
        <v>44</v>
      </c>
    </row>
    <row r="57" spans="1:1" x14ac:dyDescent="0.25">
      <c r="A57" s="24" t="s">
        <v>44</v>
      </c>
    </row>
    <row r="58" spans="1:1" x14ac:dyDescent="0.25">
      <c r="A58" s="24" t="s">
        <v>44</v>
      </c>
    </row>
    <row r="59" spans="1:1" x14ac:dyDescent="0.25">
      <c r="A59" s="24" t="s">
        <v>44</v>
      </c>
    </row>
    <row r="60" spans="1:1" x14ac:dyDescent="0.25">
      <c r="A60" s="24" t="s">
        <v>44</v>
      </c>
    </row>
    <row r="61" spans="1:1" x14ac:dyDescent="0.25">
      <c r="A61" s="24" t="s">
        <v>44</v>
      </c>
    </row>
    <row r="62" spans="1:1" x14ac:dyDescent="0.25">
      <c r="A62" s="24" t="s">
        <v>44</v>
      </c>
    </row>
    <row r="63" spans="1:1" x14ac:dyDescent="0.25">
      <c r="A63" s="24" t="s">
        <v>44</v>
      </c>
    </row>
    <row r="64" spans="1:1" x14ac:dyDescent="0.25">
      <c r="A64" s="24" t="s">
        <v>44</v>
      </c>
    </row>
    <row r="65" spans="1:1" x14ac:dyDescent="0.25">
      <c r="A65" s="24" t="s">
        <v>44</v>
      </c>
    </row>
    <row r="66" spans="1:1" x14ac:dyDescent="0.25">
      <c r="A66" s="24" t="s">
        <v>44</v>
      </c>
    </row>
    <row r="67" spans="1:1" x14ac:dyDescent="0.25">
      <c r="A67" s="24" t="s">
        <v>44</v>
      </c>
    </row>
    <row r="68" spans="1:1" x14ac:dyDescent="0.25">
      <c r="A68" s="24" t="s">
        <v>44</v>
      </c>
    </row>
    <row r="69" spans="1:1" x14ac:dyDescent="0.25">
      <c r="A69" s="24" t="s">
        <v>44</v>
      </c>
    </row>
    <row r="70" spans="1:1" x14ac:dyDescent="0.25">
      <c r="A70" s="24" t="s">
        <v>44</v>
      </c>
    </row>
    <row r="71" spans="1:1" x14ac:dyDescent="0.25">
      <c r="A71" s="24" t="s">
        <v>44</v>
      </c>
    </row>
    <row r="72" spans="1:1" x14ac:dyDescent="0.25">
      <c r="A72" s="24" t="s">
        <v>44</v>
      </c>
    </row>
    <row r="73" spans="1:1" x14ac:dyDescent="0.25">
      <c r="A73" s="24" t="s">
        <v>44</v>
      </c>
    </row>
    <row r="74" spans="1:1" x14ac:dyDescent="0.25">
      <c r="A74" s="24" t="s">
        <v>44</v>
      </c>
    </row>
    <row r="75" spans="1:1" x14ac:dyDescent="0.25">
      <c r="A75" s="24" t="s">
        <v>44</v>
      </c>
    </row>
    <row r="76" spans="1:1" x14ac:dyDescent="0.25">
      <c r="A76" s="24" t="s">
        <v>44</v>
      </c>
    </row>
    <row r="77" spans="1:1" x14ac:dyDescent="0.25">
      <c r="A77" s="24" t="s">
        <v>44</v>
      </c>
    </row>
    <row r="78" spans="1:1" x14ac:dyDescent="0.25">
      <c r="A78" s="24" t="s">
        <v>44</v>
      </c>
    </row>
    <row r="79" spans="1:1" x14ac:dyDescent="0.25">
      <c r="A79" s="24" t="s">
        <v>44</v>
      </c>
    </row>
    <row r="80" spans="1:1" x14ac:dyDescent="0.25">
      <c r="A80" s="24" t="s">
        <v>44</v>
      </c>
    </row>
    <row r="81" spans="1:1" x14ac:dyDescent="0.25">
      <c r="A81" s="24" t="s">
        <v>44</v>
      </c>
    </row>
    <row r="82" spans="1:1" x14ac:dyDescent="0.25">
      <c r="A82" s="24" t="s">
        <v>44</v>
      </c>
    </row>
    <row r="83" spans="1:1" x14ac:dyDescent="0.25">
      <c r="A83" s="24" t="s">
        <v>44</v>
      </c>
    </row>
    <row r="84" spans="1:1" x14ac:dyDescent="0.25">
      <c r="A84" s="24" t="s">
        <v>44</v>
      </c>
    </row>
    <row r="85" spans="1:1" x14ac:dyDescent="0.25">
      <c r="A85" s="24" t="s">
        <v>44</v>
      </c>
    </row>
    <row r="86" spans="1:1" x14ac:dyDescent="0.25">
      <c r="A86" s="24" t="s">
        <v>44</v>
      </c>
    </row>
    <row r="87" spans="1:1" x14ac:dyDescent="0.25">
      <c r="A87" s="24" t="s">
        <v>44</v>
      </c>
    </row>
    <row r="88" spans="1:1" x14ac:dyDescent="0.25">
      <c r="A88" s="24" t="s">
        <v>44</v>
      </c>
    </row>
    <row r="89" spans="1:1" x14ac:dyDescent="0.25">
      <c r="A89" s="24" t="s">
        <v>44</v>
      </c>
    </row>
    <row r="90" spans="1:1" x14ac:dyDescent="0.25">
      <c r="A90" s="24" t="s">
        <v>44</v>
      </c>
    </row>
    <row r="91" spans="1:1" x14ac:dyDescent="0.25">
      <c r="A91" s="24" t="s">
        <v>44</v>
      </c>
    </row>
    <row r="92" spans="1:1" x14ac:dyDescent="0.25">
      <c r="A92" s="24" t="s">
        <v>44</v>
      </c>
    </row>
    <row r="93" spans="1:1" x14ac:dyDescent="0.25">
      <c r="A93" s="24" t="s">
        <v>44</v>
      </c>
    </row>
    <row r="94" spans="1:1" x14ac:dyDescent="0.25">
      <c r="A94" s="24" t="s">
        <v>44</v>
      </c>
    </row>
    <row r="95" spans="1:1" x14ac:dyDescent="0.25">
      <c r="A95" s="24" t="s">
        <v>44</v>
      </c>
    </row>
    <row r="96" spans="1:1" x14ac:dyDescent="0.25">
      <c r="A96" s="24" t="s">
        <v>44</v>
      </c>
    </row>
    <row r="97" spans="1:1" x14ac:dyDescent="0.25">
      <c r="A97" s="24" t="s">
        <v>44</v>
      </c>
    </row>
    <row r="98" spans="1:1" x14ac:dyDescent="0.25">
      <c r="A98" s="24" t="s">
        <v>44</v>
      </c>
    </row>
    <row r="99" spans="1:1" x14ac:dyDescent="0.25">
      <c r="A99" s="24" t="s">
        <v>44</v>
      </c>
    </row>
    <row r="100" spans="1:1" x14ac:dyDescent="0.25">
      <c r="A100" s="24" t="s">
        <v>44</v>
      </c>
    </row>
    <row r="101" spans="1:1" x14ac:dyDescent="0.25">
      <c r="A101" s="24" t="s">
        <v>44</v>
      </c>
    </row>
    <row r="102" spans="1:1" x14ac:dyDescent="0.25">
      <c r="A102" s="24" t="s">
        <v>44</v>
      </c>
    </row>
    <row r="103" spans="1:1" x14ac:dyDescent="0.25">
      <c r="A103" s="24" t="s">
        <v>44</v>
      </c>
    </row>
    <row r="104" spans="1:1" x14ac:dyDescent="0.25">
      <c r="A104" s="24" t="s">
        <v>44</v>
      </c>
    </row>
    <row r="105" spans="1:1" x14ac:dyDescent="0.25">
      <c r="A105" s="24" t="s">
        <v>44</v>
      </c>
    </row>
    <row r="106" spans="1:1" x14ac:dyDescent="0.25">
      <c r="A106" s="24" t="s">
        <v>44</v>
      </c>
    </row>
    <row r="107" spans="1:1" x14ac:dyDescent="0.25">
      <c r="A107" s="24" t="s">
        <v>44</v>
      </c>
    </row>
    <row r="108" spans="1:1" x14ac:dyDescent="0.25">
      <c r="A108" s="24" t="s">
        <v>44</v>
      </c>
    </row>
    <row r="109" spans="1:1" x14ac:dyDescent="0.25">
      <c r="A109" s="24" t="s">
        <v>44</v>
      </c>
    </row>
    <row r="110" spans="1:1" x14ac:dyDescent="0.25">
      <c r="A110" s="24" t="s">
        <v>44</v>
      </c>
    </row>
    <row r="111" spans="1:1" x14ac:dyDescent="0.25">
      <c r="A111" s="24" t="s">
        <v>44</v>
      </c>
    </row>
    <row r="112" spans="1:1" x14ac:dyDescent="0.25">
      <c r="A112" s="24" t="s">
        <v>44</v>
      </c>
    </row>
    <row r="113" spans="1:1" x14ac:dyDescent="0.25">
      <c r="A113" s="24" t="s">
        <v>44</v>
      </c>
    </row>
    <row r="114" spans="1:1" x14ac:dyDescent="0.25">
      <c r="A114" s="24" t="s">
        <v>44</v>
      </c>
    </row>
    <row r="115" spans="1:1" x14ac:dyDescent="0.25">
      <c r="A115" s="24" t="s">
        <v>44</v>
      </c>
    </row>
    <row r="116" spans="1:1" x14ac:dyDescent="0.25">
      <c r="A116" s="24" t="s">
        <v>44</v>
      </c>
    </row>
    <row r="117" spans="1:1" x14ac:dyDescent="0.25">
      <c r="A117" s="24" t="s">
        <v>44</v>
      </c>
    </row>
    <row r="118" spans="1:1" x14ac:dyDescent="0.25">
      <c r="A118" s="24" t="s">
        <v>44</v>
      </c>
    </row>
    <row r="119" spans="1:1" x14ac:dyDescent="0.25">
      <c r="A119" s="24" t="s">
        <v>44</v>
      </c>
    </row>
    <row r="120" spans="1:1" x14ac:dyDescent="0.25">
      <c r="A120" s="24" t="s">
        <v>44</v>
      </c>
    </row>
    <row r="121" spans="1:1" x14ac:dyDescent="0.25">
      <c r="A121" s="24" t="s">
        <v>44</v>
      </c>
    </row>
    <row r="122" spans="1:1" x14ac:dyDescent="0.25">
      <c r="A122" s="24" t="s">
        <v>44</v>
      </c>
    </row>
    <row r="123" spans="1:1" x14ac:dyDescent="0.25">
      <c r="A123" s="24" t="s">
        <v>44</v>
      </c>
    </row>
    <row r="124" spans="1:1" x14ac:dyDescent="0.25">
      <c r="A124" s="24" t="s">
        <v>44</v>
      </c>
    </row>
    <row r="125" spans="1:1" x14ac:dyDescent="0.25">
      <c r="A125" s="24" t="s">
        <v>44</v>
      </c>
    </row>
    <row r="126" spans="1:1" x14ac:dyDescent="0.25">
      <c r="A126" s="24" t="s">
        <v>44</v>
      </c>
    </row>
    <row r="127" spans="1:1" x14ac:dyDescent="0.25">
      <c r="A127" s="24" t="s">
        <v>44</v>
      </c>
    </row>
    <row r="128" spans="1:1" x14ac:dyDescent="0.25">
      <c r="A128" s="24" t="s">
        <v>44</v>
      </c>
    </row>
    <row r="129" spans="1:1" x14ac:dyDescent="0.25">
      <c r="A129" s="24" t="s">
        <v>44</v>
      </c>
    </row>
    <row r="130" spans="1:1" x14ac:dyDescent="0.25">
      <c r="A130" s="24" t="s">
        <v>44</v>
      </c>
    </row>
    <row r="131" spans="1:1" x14ac:dyDescent="0.25">
      <c r="A131" s="24" t="s">
        <v>44</v>
      </c>
    </row>
    <row r="132" spans="1:1" x14ac:dyDescent="0.25">
      <c r="A132" s="24" t="s">
        <v>44</v>
      </c>
    </row>
    <row r="133" spans="1:1" x14ac:dyDescent="0.25">
      <c r="A133" s="24" t="s">
        <v>44</v>
      </c>
    </row>
    <row r="134" spans="1:1" x14ac:dyDescent="0.25">
      <c r="A134" s="24" t="s">
        <v>44</v>
      </c>
    </row>
    <row r="135" spans="1:1" x14ac:dyDescent="0.25">
      <c r="A135" s="24" t="s">
        <v>44</v>
      </c>
    </row>
    <row r="136" spans="1:1" x14ac:dyDescent="0.25">
      <c r="A136" s="24" t="s">
        <v>44</v>
      </c>
    </row>
    <row r="137" spans="1:1" x14ac:dyDescent="0.25">
      <c r="A137" s="24" t="s">
        <v>44</v>
      </c>
    </row>
    <row r="138" spans="1:1" x14ac:dyDescent="0.25">
      <c r="A138" s="24" t="s">
        <v>44</v>
      </c>
    </row>
    <row r="139" spans="1:1" x14ac:dyDescent="0.25">
      <c r="A139" s="24" t="s">
        <v>44</v>
      </c>
    </row>
    <row r="140" spans="1:1" x14ac:dyDescent="0.25">
      <c r="A140" s="24" t="s">
        <v>44</v>
      </c>
    </row>
    <row r="141" spans="1:1" x14ac:dyDescent="0.25">
      <c r="A141" s="24" t="s">
        <v>44</v>
      </c>
    </row>
    <row r="142" spans="1:1" x14ac:dyDescent="0.25">
      <c r="A142" s="24" t="s">
        <v>44</v>
      </c>
    </row>
    <row r="143" spans="1:1" x14ac:dyDescent="0.25">
      <c r="A143" s="24" t="s">
        <v>44</v>
      </c>
    </row>
    <row r="144" spans="1:1" x14ac:dyDescent="0.25">
      <c r="A144" s="24" t="s">
        <v>44</v>
      </c>
    </row>
    <row r="145" spans="1:1" x14ac:dyDescent="0.25">
      <c r="A145" s="24" t="s">
        <v>44</v>
      </c>
    </row>
    <row r="146" spans="1:1" x14ac:dyDescent="0.25">
      <c r="A146" s="24" t="s">
        <v>44</v>
      </c>
    </row>
    <row r="147" spans="1:1" x14ac:dyDescent="0.25">
      <c r="A147" s="24" t="s">
        <v>44</v>
      </c>
    </row>
    <row r="148" spans="1:1" x14ac:dyDescent="0.25">
      <c r="A148" s="24" t="s">
        <v>44</v>
      </c>
    </row>
    <row r="149" spans="1:1" x14ac:dyDescent="0.25">
      <c r="A149" s="24" t="s">
        <v>44</v>
      </c>
    </row>
    <row r="150" spans="1:1" x14ac:dyDescent="0.25">
      <c r="A150" s="24" t="s">
        <v>44</v>
      </c>
    </row>
    <row r="151" spans="1:1" x14ac:dyDescent="0.25">
      <c r="A151" s="24" t="s">
        <v>44</v>
      </c>
    </row>
    <row r="152" spans="1:1" x14ac:dyDescent="0.25">
      <c r="A152" s="24" t="s">
        <v>44</v>
      </c>
    </row>
    <row r="153" spans="1:1" x14ac:dyDescent="0.25">
      <c r="A153" s="24" t="s">
        <v>44</v>
      </c>
    </row>
    <row r="154" spans="1:1" x14ac:dyDescent="0.25">
      <c r="A154" s="24" t="s">
        <v>44</v>
      </c>
    </row>
    <row r="155" spans="1:1" x14ac:dyDescent="0.25">
      <c r="A155" s="24" t="s">
        <v>44</v>
      </c>
    </row>
    <row r="156" spans="1:1" x14ac:dyDescent="0.25">
      <c r="A156" s="24" t="s">
        <v>44</v>
      </c>
    </row>
    <row r="157" spans="1:1" x14ac:dyDescent="0.25">
      <c r="A157" s="24" t="s">
        <v>44</v>
      </c>
    </row>
    <row r="158" spans="1:1" x14ac:dyDescent="0.25">
      <c r="A158" s="24" t="s">
        <v>44</v>
      </c>
    </row>
    <row r="159" spans="1:1" x14ac:dyDescent="0.25">
      <c r="A159" s="24" t="s">
        <v>44</v>
      </c>
    </row>
    <row r="160" spans="1:1" x14ac:dyDescent="0.25">
      <c r="A160" s="24" t="s">
        <v>44</v>
      </c>
    </row>
  </sheetData>
  <sortState xmlns:xlrd2="http://schemas.microsoft.com/office/spreadsheetml/2017/richdata2" ref="A2:O160">
    <sortCondition ref="E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J18 O2:O18 L12:L13 J16 L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"/>
  <sheetViews>
    <sheetView showGridLines="0" topLeftCell="B7" zoomScaleNormal="100" workbookViewId="0">
      <selection activeCell="E7" sqref="E7"/>
    </sheetView>
  </sheetViews>
  <sheetFormatPr defaultColWidth="8.85546875" defaultRowHeight="12" x14ac:dyDescent="0.25"/>
  <cols>
    <col min="1" max="1" width="19" style="26" customWidth="1"/>
    <col min="2" max="2" width="11.85546875" style="23" customWidth="1"/>
    <col min="3" max="3" width="12.85546875" style="23" customWidth="1"/>
    <col min="4" max="5" width="10.85546875" style="23" customWidth="1"/>
    <col min="6" max="6" width="48.85546875" style="26" customWidth="1"/>
    <col min="7" max="7" width="13.42578125" style="26" customWidth="1"/>
    <col min="8" max="8" width="11.42578125" style="23" customWidth="1"/>
    <col min="9" max="9" width="11.85546875" style="23" customWidth="1"/>
    <col min="10" max="10" width="9.28515625" style="23" customWidth="1"/>
    <col min="11" max="11" width="11.85546875" style="23" customWidth="1"/>
    <col min="12" max="12" width="12" style="23" customWidth="1"/>
    <col min="13" max="13" width="11.7109375" style="23" customWidth="1"/>
    <col min="14" max="14" width="11.85546875" style="23" customWidth="1"/>
    <col min="15" max="253" width="8.85546875" style="23"/>
    <col min="254" max="254" width="20.28515625" style="23" customWidth="1"/>
    <col min="255" max="255" width="12.140625" style="23" bestFit="1" customWidth="1"/>
    <col min="256" max="256" width="10.140625" style="23" bestFit="1" customWidth="1"/>
    <col min="257" max="257" width="16.5703125" style="23" bestFit="1" customWidth="1"/>
    <col min="258" max="258" width="11.28515625" style="23" bestFit="1" customWidth="1"/>
    <col min="259" max="259" width="19.5703125" style="23" customWidth="1"/>
    <col min="260" max="260" width="10.85546875" style="23" bestFit="1" customWidth="1"/>
    <col min="261" max="261" width="46" style="23" customWidth="1"/>
    <col min="262" max="262" width="14" style="23" bestFit="1" customWidth="1"/>
    <col min="263" max="263" width="10.7109375" style="23" bestFit="1" customWidth="1"/>
    <col min="264" max="264" width="10.28515625" style="23" customWidth="1"/>
    <col min="265" max="265" width="10" style="23" bestFit="1" customWidth="1"/>
    <col min="266" max="266" width="21.7109375" style="23" bestFit="1" customWidth="1"/>
    <col min="267" max="267" width="11.28515625" style="23" customWidth="1"/>
    <col min="268" max="268" width="8.28515625" style="23" bestFit="1" customWidth="1"/>
    <col min="269" max="269" width="9" style="23" customWidth="1"/>
    <col min="270" max="509" width="8.85546875" style="23"/>
    <col min="510" max="510" width="20.28515625" style="23" customWidth="1"/>
    <col min="511" max="511" width="12.140625" style="23" bestFit="1" customWidth="1"/>
    <col min="512" max="512" width="10.140625" style="23" bestFit="1" customWidth="1"/>
    <col min="513" max="513" width="16.5703125" style="23" bestFit="1" customWidth="1"/>
    <col min="514" max="514" width="11.28515625" style="23" bestFit="1" customWidth="1"/>
    <col min="515" max="515" width="19.5703125" style="23" customWidth="1"/>
    <col min="516" max="516" width="10.85546875" style="23" bestFit="1" customWidth="1"/>
    <col min="517" max="517" width="46" style="23" customWidth="1"/>
    <col min="518" max="518" width="14" style="23" bestFit="1" customWidth="1"/>
    <col min="519" max="519" width="10.7109375" style="23" bestFit="1" customWidth="1"/>
    <col min="520" max="520" width="10.28515625" style="23" customWidth="1"/>
    <col min="521" max="521" width="10" style="23" bestFit="1" customWidth="1"/>
    <col min="522" max="522" width="21.7109375" style="23" bestFit="1" customWidth="1"/>
    <col min="523" max="523" width="11.28515625" style="23" customWidth="1"/>
    <col min="524" max="524" width="8.28515625" style="23" bestFit="1" customWidth="1"/>
    <col min="525" max="525" width="9" style="23" customWidth="1"/>
    <col min="526" max="765" width="8.85546875" style="23"/>
    <col min="766" max="766" width="20.28515625" style="23" customWidth="1"/>
    <col min="767" max="767" width="12.140625" style="23" bestFit="1" customWidth="1"/>
    <col min="768" max="768" width="10.140625" style="23" bestFit="1" customWidth="1"/>
    <col min="769" max="769" width="16.5703125" style="23" bestFit="1" customWidth="1"/>
    <col min="770" max="770" width="11.28515625" style="23" bestFit="1" customWidth="1"/>
    <col min="771" max="771" width="19.5703125" style="23" customWidth="1"/>
    <col min="772" max="772" width="10.85546875" style="23" bestFit="1" customWidth="1"/>
    <col min="773" max="773" width="46" style="23" customWidth="1"/>
    <col min="774" max="774" width="14" style="23" bestFit="1" customWidth="1"/>
    <col min="775" max="775" width="10.7109375" style="23" bestFit="1" customWidth="1"/>
    <col min="776" max="776" width="10.28515625" style="23" customWidth="1"/>
    <col min="777" max="777" width="10" style="23" bestFit="1" customWidth="1"/>
    <col min="778" max="778" width="21.7109375" style="23" bestFit="1" customWidth="1"/>
    <col min="779" max="779" width="11.28515625" style="23" customWidth="1"/>
    <col min="780" max="780" width="8.28515625" style="23" bestFit="1" customWidth="1"/>
    <col min="781" max="781" width="9" style="23" customWidth="1"/>
    <col min="782" max="1021" width="8.85546875" style="23"/>
    <col min="1022" max="1022" width="20.28515625" style="23" customWidth="1"/>
    <col min="1023" max="1023" width="12.140625" style="23" bestFit="1" customWidth="1"/>
    <col min="1024" max="1024" width="10.140625" style="23" bestFit="1" customWidth="1"/>
    <col min="1025" max="1025" width="16.5703125" style="23" bestFit="1" customWidth="1"/>
    <col min="1026" max="1026" width="11.28515625" style="23" bestFit="1" customWidth="1"/>
    <col min="1027" max="1027" width="19.5703125" style="23" customWidth="1"/>
    <col min="1028" max="1028" width="10.85546875" style="23" bestFit="1" customWidth="1"/>
    <col min="1029" max="1029" width="46" style="23" customWidth="1"/>
    <col min="1030" max="1030" width="14" style="23" bestFit="1" customWidth="1"/>
    <col min="1031" max="1031" width="10.7109375" style="23" bestFit="1" customWidth="1"/>
    <col min="1032" max="1032" width="10.28515625" style="23" customWidth="1"/>
    <col min="1033" max="1033" width="10" style="23" bestFit="1" customWidth="1"/>
    <col min="1034" max="1034" width="21.7109375" style="23" bestFit="1" customWidth="1"/>
    <col min="1035" max="1035" width="11.28515625" style="23" customWidth="1"/>
    <col min="1036" max="1036" width="8.28515625" style="23" bestFit="1" customWidth="1"/>
    <col min="1037" max="1037" width="9" style="23" customWidth="1"/>
    <col min="1038" max="1277" width="8.85546875" style="23"/>
    <col min="1278" max="1278" width="20.28515625" style="23" customWidth="1"/>
    <col min="1279" max="1279" width="12.140625" style="23" bestFit="1" customWidth="1"/>
    <col min="1280" max="1280" width="10.140625" style="23" bestFit="1" customWidth="1"/>
    <col min="1281" max="1281" width="16.5703125" style="23" bestFit="1" customWidth="1"/>
    <col min="1282" max="1282" width="11.28515625" style="23" bestFit="1" customWidth="1"/>
    <col min="1283" max="1283" width="19.5703125" style="23" customWidth="1"/>
    <col min="1284" max="1284" width="10.85546875" style="23" bestFit="1" customWidth="1"/>
    <col min="1285" max="1285" width="46" style="23" customWidth="1"/>
    <col min="1286" max="1286" width="14" style="23" bestFit="1" customWidth="1"/>
    <col min="1287" max="1287" width="10.7109375" style="23" bestFit="1" customWidth="1"/>
    <col min="1288" max="1288" width="10.28515625" style="23" customWidth="1"/>
    <col min="1289" max="1289" width="10" style="23" bestFit="1" customWidth="1"/>
    <col min="1290" max="1290" width="21.7109375" style="23" bestFit="1" customWidth="1"/>
    <col min="1291" max="1291" width="11.28515625" style="23" customWidth="1"/>
    <col min="1292" max="1292" width="8.28515625" style="23" bestFit="1" customWidth="1"/>
    <col min="1293" max="1293" width="9" style="23" customWidth="1"/>
    <col min="1294" max="1533" width="8.85546875" style="23"/>
    <col min="1534" max="1534" width="20.28515625" style="23" customWidth="1"/>
    <col min="1535" max="1535" width="12.140625" style="23" bestFit="1" customWidth="1"/>
    <col min="1536" max="1536" width="10.140625" style="23" bestFit="1" customWidth="1"/>
    <col min="1537" max="1537" width="16.5703125" style="23" bestFit="1" customWidth="1"/>
    <col min="1538" max="1538" width="11.28515625" style="23" bestFit="1" customWidth="1"/>
    <col min="1539" max="1539" width="19.5703125" style="23" customWidth="1"/>
    <col min="1540" max="1540" width="10.85546875" style="23" bestFit="1" customWidth="1"/>
    <col min="1541" max="1541" width="46" style="23" customWidth="1"/>
    <col min="1542" max="1542" width="14" style="23" bestFit="1" customWidth="1"/>
    <col min="1543" max="1543" width="10.7109375" style="23" bestFit="1" customWidth="1"/>
    <col min="1544" max="1544" width="10.28515625" style="23" customWidth="1"/>
    <col min="1545" max="1545" width="10" style="23" bestFit="1" customWidth="1"/>
    <col min="1546" max="1546" width="21.7109375" style="23" bestFit="1" customWidth="1"/>
    <col min="1547" max="1547" width="11.28515625" style="23" customWidth="1"/>
    <col min="1548" max="1548" width="8.28515625" style="23" bestFit="1" customWidth="1"/>
    <col min="1549" max="1549" width="9" style="23" customWidth="1"/>
    <col min="1550" max="1789" width="8.85546875" style="23"/>
    <col min="1790" max="1790" width="20.28515625" style="23" customWidth="1"/>
    <col min="1791" max="1791" width="12.140625" style="23" bestFit="1" customWidth="1"/>
    <col min="1792" max="1792" width="10.140625" style="23" bestFit="1" customWidth="1"/>
    <col min="1793" max="1793" width="16.5703125" style="23" bestFit="1" customWidth="1"/>
    <col min="1794" max="1794" width="11.28515625" style="23" bestFit="1" customWidth="1"/>
    <col min="1795" max="1795" width="19.5703125" style="23" customWidth="1"/>
    <col min="1796" max="1796" width="10.85546875" style="23" bestFit="1" customWidth="1"/>
    <col min="1797" max="1797" width="46" style="23" customWidth="1"/>
    <col min="1798" max="1798" width="14" style="23" bestFit="1" customWidth="1"/>
    <col min="1799" max="1799" width="10.7109375" style="23" bestFit="1" customWidth="1"/>
    <col min="1800" max="1800" width="10.28515625" style="23" customWidth="1"/>
    <col min="1801" max="1801" width="10" style="23" bestFit="1" customWidth="1"/>
    <col min="1802" max="1802" width="21.7109375" style="23" bestFit="1" customWidth="1"/>
    <col min="1803" max="1803" width="11.28515625" style="23" customWidth="1"/>
    <col min="1804" max="1804" width="8.28515625" style="23" bestFit="1" customWidth="1"/>
    <col min="1805" max="1805" width="9" style="23" customWidth="1"/>
    <col min="1806" max="2045" width="8.85546875" style="23"/>
    <col min="2046" max="2046" width="20.28515625" style="23" customWidth="1"/>
    <col min="2047" max="2047" width="12.140625" style="23" bestFit="1" customWidth="1"/>
    <col min="2048" max="2048" width="10.140625" style="23" bestFit="1" customWidth="1"/>
    <col min="2049" max="2049" width="16.5703125" style="23" bestFit="1" customWidth="1"/>
    <col min="2050" max="2050" width="11.28515625" style="23" bestFit="1" customWidth="1"/>
    <col min="2051" max="2051" width="19.5703125" style="23" customWidth="1"/>
    <col min="2052" max="2052" width="10.85546875" style="23" bestFit="1" customWidth="1"/>
    <col min="2053" max="2053" width="46" style="23" customWidth="1"/>
    <col min="2054" max="2054" width="14" style="23" bestFit="1" customWidth="1"/>
    <col min="2055" max="2055" width="10.7109375" style="23" bestFit="1" customWidth="1"/>
    <col min="2056" max="2056" width="10.28515625" style="23" customWidth="1"/>
    <col min="2057" max="2057" width="10" style="23" bestFit="1" customWidth="1"/>
    <col min="2058" max="2058" width="21.7109375" style="23" bestFit="1" customWidth="1"/>
    <col min="2059" max="2059" width="11.28515625" style="23" customWidth="1"/>
    <col min="2060" max="2060" width="8.28515625" style="23" bestFit="1" customWidth="1"/>
    <col min="2061" max="2061" width="9" style="23" customWidth="1"/>
    <col min="2062" max="2301" width="8.85546875" style="23"/>
    <col min="2302" max="2302" width="20.28515625" style="23" customWidth="1"/>
    <col min="2303" max="2303" width="12.140625" style="23" bestFit="1" customWidth="1"/>
    <col min="2304" max="2304" width="10.140625" style="23" bestFit="1" customWidth="1"/>
    <col min="2305" max="2305" width="16.5703125" style="23" bestFit="1" customWidth="1"/>
    <col min="2306" max="2306" width="11.28515625" style="23" bestFit="1" customWidth="1"/>
    <col min="2307" max="2307" width="19.5703125" style="23" customWidth="1"/>
    <col min="2308" max="2308" width="10.85546875" style="23" bestFit="1" customWidth="1"/>
    <col min="2309" max="2309" width="46" style="23" customWidth="1"/>
    <col min="2310" max="2310" width="14" style="23" bestFit="1" customWidth="1"/>
    <col min="2311" max="2311" width="10.7109375" style="23" bestFit="1" customWidth="1"/>
    <col min="2312" max="2312" width="10.28515625" style="23" customWidth="1"/>
    <col min="2313" max="2313" width="10" style="23" bestFit="1" customWidth="1"/>
    <col min="2314" max="2314" width="21.7109375" style="23" bestFit="1" customWidth="1"/>
    <col min="2315" max="2315" width="11.28515625" style="23" customWidth="1"/>
    <col min="2316" max="2316" width="8.28515625" style="23" bestFit="1" customWidth="1"/>
    <col min="2317" max="2317" width="9" style="23" customWidth="1"/>
    <col min="2318" max="2557" width="8.85546875" style="23"/>
    <col min="2558" max="2558" width="20.28515625" style="23" customWidth="1"/>
    <col min="2559" max="2559" width="12.140625" style="23" bestFit="1" customWidth="1"/>
    <col min="2560" max="2560" width="10.140625" style="23" bestFit="1" customWidth="1"/>
    <col min="2561" max="2561" width="16.5703125" style="23" bestFit="1" customWidth="1"/>
    <col min="2562" max="2562" width="11.28515625" style="23" bestFit="1" customWidth="1"/>
    <col min="2563" max="2563" width="19.5703125" style="23" customWidth="1"/>
    <col min="2564" max="2564" width="10.85546875" style="23" bestFit="1" customWidth="1"/>
    <col min="2565" max="2565" width="46" style="23" customWidth="1"/>
    <col min="2566" max="2566" width="14" style="23" bestFit="1" customWidth="1"/>
    <col min="2567" max="2567" width="10.7109375" style="23" bestFit="1" customWidth="1"/>
    <col min="2568" max="2568" width="10.28515625" style="23" customWidth="1"/>
    <col min="2569" max="2569" width="10" style="23" bestFit="1" customWidth="1"/>
    <col min="2570" max="2570" width="21.7109375" style="23" bestFit="1" customWidth="1"/>
    <col min="2571" max="2571" width="11.28515625" style="23" customWidth="1"/>
    <col min="2572" max="2572" width="8.28515625" style="23" bestFit="1" customWidth="1"/>
    <col min="2573" max="2573" width="9" style="23" customWidth="1"/>
    <col min="2574" max="2813" width="8.85546875" style="23"/>
    <col min="2814" max="2814" width="20.28515625" style="23" customWidth="1"/>
    <col min="2815" max="2815" width="12.140625" style="23" bestFit="1" customWidth="1"/>
    <col min="2816" max="2816" width="10.140625" style="23" bestFit="1" customWidth="1"/>
    <col min="2817" max="2817" width="16.5703125" style="23" bestFit="1" customWidth="1"/>
    <col min="2818" max="2818" width="11.28515625" style="23" bestFit="1" customWidth="1"/>
    <col min="2819" max="2819" width="19.5703125" style="23" customWidth="1"/>
    <col min="2820" max="2820" width="10.85546875" style="23" bestFit="1" customWidth="1"/>
    <col min="2821" max="2821" width="46" style="23" customWidth="1"/>
    <col min="2822" max="2822" width="14" style="23" bestFit="1" customWidth="1"/>
    <col min="2823" max="2823" width="10.7109375" style="23" bestFit="1" customWidth="1"/>
    <col min="2824" max="2824" width="10.28515625" style="23" customWidth="1"/>
    <col min="2825" max="2825" width="10" style="23" bestFit="1" customWidth="1"/>
    <col min="2826" max="2826" width="21.7109375" style="23" bestFit="1" customWidth="1"/>
    <col min="2827" max="2827" width="11.28515625" style="23" customWidth="1"/>
    <col min="2828" max="2828" width="8.28515625" style="23" bestFit="1" customWidth="1"/>
    <col min="2829" max="2829" width="9" style="23" customWidth="1"/>
    <col min="2830" max="3069" width="8.85546875" style="23"/>
    <col min="3070" max="3070" width="20.28515625" style="23" customWidth="1"/>
    <col min="3071" max="3071" width="12.140625" style="23" bestFit="1" customWidth="1"/>
    <col min="3072" max="3072" width="10.140625" style="23" bestFit="1" customWidth="1"/>
    <col min="3073" max="3073" width="16.5703125" style="23" bestFit="1" customWidth="1"/>
    <col min="3074" max="3074" width="11.28515625" style="23" bestFit="1" customWidth="1"/>
    <col min="3075" max="3075" width="19.5703125" style="23" customWidth="1"/>
    <col min="3076" max="3076" width="10.85546875" style="23" bestFit="1" customWidth="1"/>
    <col min="3077" max="3077" width="46" style="23" customWidth="1"/>
    <col min="3078" max="3078" width="14" style="23" bestFit="1" customWidth="1"/>
    <col min="3079" max="3079" width="10.7109375" style="23" bestFit="1" customWidth="1"/>
    <col min="3080" max="3080" width="10.28515625" style="23" customWidth="1"/>
    <col min="3081" max="3081" width="10" style="23" bestFit="1" customWidth="1"/>
    <col min="3082" max="3082" width="21.7109375" style="23" bestFit="1" customWidth="1"/>
    <col min="3083" max="3083" width="11.28515625" style="23" customWidth="1"/>
    <col min="3084" max="3084" width="8.28515625" style="23" bestFit="1" customWidth="1"/>
    <col min="3085" max="3085" width="9" style="23" customWidth="1"/>
    <col min="3086" max="3325" width="8.85546875" style="23"/>
    <col min="3326" max="3326" width="20.28515625" style="23" customWidth="1"/>
    <col min="3327" max="3327" width="12.140625" style="23" bestFit="1" customWidth="1"/>
    <col min="3328" max="3328" width="10.140625" style="23" bestFit="1" customWidth="1"/>
    <col min="3329" max="3329" width="16.5703125" style="23" bestFit="1" customWidth="1"/>
    <col min="3330" max="3330" width="11.28515625" style="23" bestFit="1" customWidth="1"/>
    <col min="3331" max="3331" width="19.5703125" style="23" customWidth="1"/>
    <col min="3332" max="3332" width="10.85546875" style="23" bestFit="1" customWidth="1"/>
    <col min="3333" max="3333" width="46" style="23" customWidth="1"/>
    <col min="3334" max="3334" width="14" style="23" bestFit="1" customWidth="1"/>
    <col min="3335" max="3335" width="10.7109375" style="23" bestFit="1" customWidth="1"/>
    <col min="3336" max="3336" width="10.28515625" style="23" customWidth="1"/>
    <col min="3337" max="3337" width="10" style="23" bestFit="1" customWidth="1"/>
    <col min="3338" max="3338" width="21.7109375" style="23" bestFit="1" customWidth="1"/>
    <col min="3339" max="3339" width="11.28515625" style="23" customWidth="1"/>
    <col min="3340" max="3340" width="8.28515625" style="23" bestFit="1" customWidth="1"/>
    <col min="3341" max="3341" width="9" style="23" customWidth="1"/>
    <col min="3342" max="3581" width="8.85546875" style="23"/>
    <col min="3582" max="3582" width="20.28515625" style="23" customWidth="1"/>
    <col min="3583" max="3583" width="12.140625" style="23" bestFit="1" customWidth="1"/>
    <col min="3584" max="3584" width="10.140625" style="23" bestFit="1" customWidth="1"/>
    <col min="3585" max="3585" width="16.5703125" style="23" bestFit="1" customWidth="1"/>
    <col min="3586" max="3586" width="11.28515625" style="23" bestFit="1" customWidth="1"/>
    <col min="3587" max="3587" width="19.5703125" style="23" customWidth="1"/>
    <col min="3588" max="3588" width="10.85546875" style="23" bestFit="1" customWidth="1"/>
    <col min="3589" max="3589" width="46" style="23" customWidth="1"/>
    <col min="3590" max="3590" width="14" style="23" bestFit="1" customWidth="1"/>
    <col min="3591" max="3591" width="10.7109375" style="23" bestFit="1" customWidth="1"/>
    <col min="3592" max="3592" width="10.28515625" style="23" customWidth="1"/>
    <col min="3593" max="3593" width="10" style="23" bestFit="1" customWidth="1"/>
    <col min="3594" max="3594" width="21.7109375" style="23" bestFit="1" customWidth="1"/>
    <col min="3595" max="3595" width="11.28515625" style="23" customWidth="1"/>
    <col min="3596" max="3596" width="8.28515625" style="23" bestFit="1" customWidth="1"/>
    <col min="3597" max="3597" width="9" style="23" customWidth="1"/>
    <col min="3598" max="3837" width="8.85546875" style="23"/>
    <col min="3838" max="3838" width="20.28515625" style="23" customWidth="1"/>
    <col min="3839" max="3839" width="12.140625" style="23" bestFit="1" customWidth="1"/>
    <col min="3840" max="3840" width="10.140625" style="23" bestFit="1" customWidth="1"/>
    <col min="3841" max="3841" width="16.5703125" style="23" bestFit="1" customWidth="1"/>
    <col min="3842" max="3842" width="11.28515625" style="23" bestFit="1" customWidth="1"/>
    <col min="3843" max="3843" width="19.5703125" style="23" customWidth="1"/>
    <col min="3844" max="3844" width="10.85546875" style="23" bestFit="1" customWidth="1"/>
    <col min="3845" max="3845" width="46" style="23" customWidth="1"/>
    <col min="3846" max="3846" width="14" style="23" bestFit="1" customWidth="1"/>
    <col min="3847" max="3847" width="10.7109375" style="23" bestFit="1" customWidth="1"/>
    <col min="3848" max="3848" width="10.28515625" style="23" customWidth="1"/>
    <col min="3849" max="3849" width="10" style="23" bestFit="1" customWidth="1"/>
    <col min="3850" max="3850" width="21.7109375" style="23" bestFit="1" customWidth="1"/>
    <col min="3851" max="3851" width="11.28515625" style="23" customWidth="1"/>
    <col min="3852" max="3852" width="8.28515625" style="23" bestFit="1" customWidth="1"/>
    <col min="3853" max="3853" width="9" style="23" customWidth="1"/>
    <col min="3854" max="4093" width="8.85546875" style="23"/>
    <col min="4094" max="4094" width="20.28515625" style="23" customWidth="1"/>
    <col min="4095" max="4095" width="12.140625" style="23" bestFit="1" customWidth="1"/>
    <col min="4096" max="4096" width="10.140625" style="23" bestFit="1" customWidth="1"/>
    <col min="4097" max="4097" width="16.5703125" style="23" bestFit="1" customWidth="1"/>
    <col min="4098" max="4098" width="11.28515625" style="23" bestFit="1" customWidth="1"/>
    <col min="4099" max="4099" width="19.5703125" style="23" customWidth="1"/>
    <col min="4100" max="4100" width="10.85546875" style="23" bestFit="1" customWidth="1"/>
    <col min="4101" max="4101" width="46" style="23" customWidth="1"/>
    <col min="4102" max="4102" width="14" style="23" bestFit="1" customWidth="1"/>
    <col min="4103" max="4103" width="10.7109375" style="23" bestFit="1" customWidth="1"/>
    <col min="4104" max="4104" width="10.28515625" style="23" customWidth="1"/>
    <col min="4105" max="4105" width="10" style="23" bestFit="1" customWidth="1"/>
    <col min="4106" max="4106" width="21.7109375" style="23" bestFit="1" customWidth="1"/>
    <col min="4107" max="4107" width="11.28515625" style="23" customWidth="1"/>
    <col min="4108" max="4108" width="8.28515625" style="23" bestFit="1" customWidth="1"/>
    <col min="4109" max="4109" width="9" style="23" customWidth="1"/>
    <col min="4110" max="4349" width="8.85546875" style="23"/>
    <col min="4350" max="4350" width="20.28515625" style="23" customWidth="1"/>
    <col min="4351" max="4351" width="12.140625" style="23" bestFit="1" customWidth="1"/>
    <col min="4352" max="4352" width="10.140625" style="23" bestFit="1" customWidth="1"/>
    <col min="4353" max="4353" width="16.5703125" style="23" bestFit="1" customWidth="1"/>
    <col min="4354" max="4354" width="11.28515625" style="23" bestFit="1" customWidth="1"/>
    <col min="4355" max="4355" width="19.5703125" style="23" customWidth="1"/>
    <col min="4356" max="4356" width="10.85546875" style="23" bestFit="1" customWidth="1"/>
    <col min="4357" max="4357" width="46" style="23" customWidth="1"/>
    <col min="4358" max="4358" width="14" style="23" bestFit="1" customWidth="1"/>
    <col min="4359" max="4359" width="10.7109375" style="23" bestFit="1" customWidth="1"/>
    <col min="4360" max="4360" width="10.28515625" style="23" customWidth="1"/>
    <col min="4361" max="4361" width="10" style="23" bestFit="1" customWidth="1"/>
    <col min="4362" max="4362" width="21.7109375" style="23" bestFit="1" customWidth="1"/>
    <col min="4363" max="4363" width="11.28515625" style="23" customWidth="1"/>
    <col min="4364" max="4364" width="8.28515625" style="23" bestFit="1" customWidth="1"/>
    <col min="4365" max="4365" width="9" style="23" customWidth="1"/>
    <col min="4366" max="4605" width="8.85546875" style="23"/>
    <col min="4606" max="4606" width="20.28515625" style="23" customWidth="1"/>
    <col min="4607" max="4607" width="12.140625" style="23" bestFit="1" customWidth="1"/>
    <col min="4608" max="4608" width="10.140625" style="23" bestFit="1" customWidth="1"/>
    <col min="4609" max="4609" width="16.5703125" style="23" bestFit="1" customWidth="1"/>
    <col min="4610" max="4610" width="11.28515625" style="23" bestFit="1" customWidth="1"/>
    <col min="4611" max="4611" width="19.5703125" style="23" customWidth="1"/>
    <col min="4612" max="4612" width="10.85546875" style="23" bestFit="1" customWidth="1"/>
    <col min="4613" max="4613" width="46" style="23" customWidth="1"/>
    <col min="4614" max="4614" width="14" style="23" bestFit="1" customWidth="1"/>
    <col min="4615" max="4615" width="10.7109375" style="23" bestFit="1" customWidth="1"/>
    <col min="4616" max="4616" width="10.28515625" style="23" customWidth="1"/>
    <col min="4617" max="4617" width="10" style="23" bestFit="1" customWidth="1"/>
    <col min="4618" max="4618" width="21.7109375" style="23" bestFit="1" customWidth="1"/>
    <col min="4619" max="4619" width="11.28515625" style="23" customWidth="1"/>
    <col min="4620" max="4620" width="8.28515625" style="23" bestFit="1" customWidth="1"/>
    <col min="4621" max="4621" width="9" style="23" customWidth="1"/>
    <col min="4622" max="4861" width="8.85546875" style="23"/>
    <col min="4862" max="4862" width="20.28515625" style="23" customWidth="1"/>
    <col min="4863" max="4863" width="12.140625" style="23" bestFit="1" customWidth="1"/>
    <col min="4864" max="4864" width="10.140625" style="23" bestFit="1" customWidth="1"/>
    <col min="4865" max="4865" width="16.5703125" style="23" bestFit="1" customWidth="1"/>
    <col min="4866" max="4866" width="11.28515625" style="23" bestFit="1" customWidth="1"/>
    <col min="4867" max="4867" width="19.5703125" style="23" customWidth="1"/>
    <col min="4868" max="4868" width="10.85546875" style="23" bestFit="1" customWidth="1"/>
    <col min="4869" max="4869" width="46" style="23" customWidth="1"/>
    <col min="4870" max="4870" width="14" style="23" bestFit="1" customWidth="1"/>
    <col min="4871" max="4871" width="10.7109375" style="23" bestFit="1" customWidth="1"/>
    <col min="4872" max="4872" width="10.28515625" style="23" customWidth="1"/>
    <col min="4873" max="4873" width="10" style="23" bestFit="1" customWidth="1"/>
    <col min="4874" max="4874" width="21.7109375" style="23" bestFit="1" customWidth="1"/>
    <col min="4875" max="4875" width="11.28515625" style="23" customWidth="1"/>
    <col min="4876" max="4876" width="8.28515625" style="23" bestFit="1" customWidth="1"/>
    <col min="4877" max="4877" width="9" style="23" customWidth="1"/>
    <col min="4878" max="5117" width="8.85546875" style="23"/>
    <col min="5118" max="5118" width="20.28515625" style="23" customWidth="1"/>
    <col min="5119" max="5119" width="12.140625" style="23" bestFit="1" customWidth="1"/>
    <col min="5120" max="5120" width="10.140625" style="23" bestFit="1" customWidth="1"/>
    <col min="5121" max="5121" width="16.5703125" style="23" bestFit="1" customWidth="1"/>
    <col min="5122" max="5122" width="11.28515625" style="23" bestFit="1" customWidth="1"/>
    <col min="5123" max="5123" width="19.5703125" style="23" customWidth="1"/>
    <col min="5124" max="5124" width="10.85546875" style="23" bestFit="1" customWidth="1"/>
    <col min="5125" max="5125" width="46" style="23" customWidth="1"/>
    <col min="5126" max="5126" width="14" style="23" bestFit="1" customWidth="1"/>
    <col min="5127" max="5127" width="10.7109375" style="23" bestFit="1" customWidth="1"/>
    <col min="5128" max="5128" width="10.28515625" style="23" customWidth="1"/>
    <col min="5129" max="5129" width="10" style="23" bestFit="1" customWidth="1"/>
    <col min="5130" max="5130" width="21.7109375" style="23" bestFit="1" customWidth="1"/>
    <col min="5131" max="5131" width="11.28515625" style="23" customWidth="1"/>
    <col min="5132" max="5132" width="8.28515625" style="23" bestFit="1" customWidth="1"/>
    <col min="5133" max="5133" width="9" style="23" customWidth="1"/>
    <col min="5134" max="5373" width="8.85546875" style="23"/>
    <col min="5374" max="5374" width="20.28515625" style="23" customWidth="1"/>
    <col min="5375" max="5375" width="12.140625" style="23" bestFit="1" customWidth="1"/>
    <col min="5376" max="5376" width="10.140625" style="23" bestFit="1" customWidth="1"/>
    <col min="5377" max="5377" width="16.5703125" style="23" bestFit="1" customWidth="1"/>
    <col min="5378" max="5378" width="11.28515625" style="23" bestFit="1" customWidth="1"/>
    <col min="5379" max="5379" width="19.5703125" style="23" customWidth="1"/>
    <col min="5380" max="5380" width="10.85546875" style="23" bestFit="1" customWidth="1"/>
    <col min="5381" max="5381" width="46" style="23" customWidth="1"/>
    <col min="5382" max="5382" width="14" style="23" bestFit="1" customWidth="1"/>
    <col min="5383" max="5383" width="10.7109375" style="23" bestFit="1" customWidth="1"/>
    <col min="5384" max="5384" width="10.28515625" style="23" customWidth="1"/>
    <col min="5385" max="5385" width="10" style="23" bestFit="1" customWidth="1"/>
    <col min="5386" max="5386" width="21.7109375" style="23" bestFit="1" customWidth="1"/>
    <col min="5387" max="5387" width="11.28515625" style="23" customWidth="1"/>
    <col min="5388" max="5388" width="8.28515625" style="23" bestFit="1" customWidth="1"/>
    <col min="5389" max="5389" width="9" style="23" customWidth="1"/>
    <col min="5390" max="5629" width="8.85546875" style="23"/>
    <col min="5630" max="5630" width="20.28515625" style="23" customWidth="1"/>
    <col min="5631" max="5631" width="12.140625" style="23" bestFit="1" customWidth="1"/>
    <col min="5632" max="5632" width="10.140625" style="23" bestFit="1" customWidth="1"/>
    <col min="5633" max="5633" width="16.5703125" style="23" bestFit="1" customWidth="1"/>
    <col min="5634" max="5634" width="11.28515625" style="23" bestFit="1" customWidth="1"/>
    <col min="5635" max="5635" width="19.5703125" style="23" customWidth="1"/>
    <col min="5636" max="5636" width="10.85546875" style="23" bestFit="1" customWidth="1"/>
    <col min="5637" max="5637" width="46" style="23" customWidth="1"/>
    <col min="5638" max="5638" width="14" style="23" bestFit="1" customWidth="1"/>
    <col min="5639" max="5639" width="10.7109375" style="23" bestFit="1" customWidth="1"/>
    <col min="5640" max="5640" width="10.28515625" style="23" customWidth="1"/>
    <col min="5641" max="5641" width="10" style="23" bestFit="1" customWidth="1"/>
    <col min="5642" max="5642" width="21.7109375" style="23" bestFit="1" customWidth="1"/>
    <col min="5643" max="5643" width="11.28515625" style="23" customWidth="1"/>
    <col min="5644" max="5644" width="8.28515625" style="23" bestFit="1" customWidth="1"/>
    <col min="5645" max="5645" width="9" style="23" customWidth="1"/>
    <col min="5646" max="5885" width="8.85546875" style="23"/>
    <col min="5886" max="5886" width="20.28515625" style="23" customWidth="1"/>
    <col min="5887" max="5887" width="12.140625" style="23" bestFit="1" customWidth="1"/>
    <col min="5888" max="5888" width="10.140625" style="23" bestFit="1" customWidth="1"/>
    <col min="5889" max="5889" width="16.5703125" style="23" bestFit="1" customWidth="1"/>
    <col min="5890" max="5890" width="11.28515625" style="23" bestFit="1" customWidth="1"/>
    <col min="5891" max="5891" width="19.5703125" style="23" customWidth="1"/>
    <col min="5892" max="5892" width="10.85546875" style="23" bestFit="1" customWidth="1"/>
    <col min="5893" max="5893" width="46" style="23" customWidth="1"/>
    <col min="5894" max="5894" width="14" style="23" bestFit="1" customWidth="1"/>
    <col min="5895" max="5895" width="10.7109375" style="23" bestFit="1" customWidth="1"/>
    <col min="5896" max="5896" width="10.28515625" style="23" customWidth="1"/>
    <col min="5897" max="5897" width="10" style="23" bestFit="1" customWidth="1"/>
    <col min="5898" max="5898" width="21.7109375" style="23" bestFit="1" customWidth="1"/>
    <col min="5899" max="5899" width="11.28515625" style="23" customWidth="1"/>
    <col min="5900" max="5900" width="8.28515625" style="23" bestFit="1" customWidth="1"/>
    <col min="5901" max="5901" width="9" style="23" customWidth="1"/>
    <col min="5902" max="6141" width="8.85546875" style="23"/>
    <col min="6142" max="6142" width="20.28515625" style="23" customWidth="1"/>
    <col min="6143" max="6143" width="12.140625" style="23" bestFit="1" customWidth="1"/>
    <col min="6144" max="6144" width="10.140625" style="23" bestFit="1" customWidth="1"/>
    <col min="6145" max="6145" width="16.5703125" style="23" bestFit="1" customWidth="1"/>
    <col min="6146" max="6146" width="11.28515625" style="23" bestFit="1" customWidth="1"/>
    <col min="6147" max="6147" width="19.5703125" style="23" customWidth="1"/>
    <col min="6148" max="6148" width="10.85546875" style="23" bestFit="1" customWidth="1"/>
    <col min="6149" max="6149" width="46" style="23" customWidth="1"/>
    <col min="6150" max="6150" width="14" style="23" bestFit="1" customWidth="1"/>
    <col min="6151" max="6151" width="10.7109375" style="23" bestFit="1" customWidth="1"/>
    <col min="6152" max="6152" width="10.28515625" style="23" customWidth="1"/>
    <col min="6153" max="6153" width="10" style="23" bestFit="1" customWidth="1"/>
    <col min="6154" max="6154" width="21.7109375" style="23" bestFit="1" customWidth="1"/>
    <col min="6155" max="6155" width="11.28515625" style="23" customWidth="1"/>
    <col min="6156" max="6156" width="8.28515625" style="23" bestFit="1" customWidth="1"/>
    <col min="6157" max="6157" width="9" style="23" customWidth="1"/>
    <col min="6158" max="6397" width="8.85546875" style="23"/>
    <col min="6398" max="6398" width="20.28515625" style="23" customWidth="1"/>
    <col min="6399" max="6399" width="12.140625" style="23" bestFit="1" customWidth="1"/>
    <col min="6400" max="6400" width="10.140625" style="23" bestFit="1" customWidth="1"/>
    <col min="6401" max="6401" width="16.5703125" style="23" bestFit="1" customWidth="1"/>
    <col min="6402" max="6402" width="11.28515625" style="23" bestFit="1" customWidth="1"/>
    <col min="6403" max="6403" width="19.5703125" style="23" customWidth="1"/>
    <col min="6404" max="6404" width="10.85546875" style="23" bestFit="1" customWidth="1"/>
    <col min="6405" max="6405" width="46" style="23" customWidth="1"/>
    <col min="6406" max="6406" width="14" style="23" bestFit="1" customWidth="1"/>
    <col min="6407" max="6407" width="10.7109375" style="23" bestFit="1" customWidth="1"/>
    <col min="6408" max="6408" width="10.28515625" style="23" customWidth="1"/>
    <col min="6409" max="6409" width="10" style="23" bestFit="1" customWidth="1"/>
    <col min="6410" max="6410" width="21.7109375" style="23" bestFit="1" customWidth="1"/>
    <col min="6411" max="6411" width="11.28515625" style="23" customWidth="1"/>
    <col min="6412" max="6412" width="8.28515625" style="23" bestFit="1" customWidth="1"/>
    <col min="6413" max="6413" width="9" style="23" customWidth="1"/>
    <col min="6414" max="6653" width="8.85546875" style="23"/>
    <col min="6654" max="6654" width="20.28515625" style="23" customWidth="1"/>
    <col min="6655" max="6655" width="12.140625" style="23" bestFit="1" customWidth="1"/>
    <col min="6656" max="6656" width="10.140625" style="23" bestFit="1" customWidth="1"/>
    <col min="6657" max="6657" width="16.5703125" style="23" bestFit="1" customWidth="1"/>
    <col min="6658" max="6658" width="11.28515625" style="23" bestFit="1" customWidth="1"/>
    <col min="6659" max="6659" width="19.5703125" style="23" customWidth="1"/>
    <col min="6660" max="6660" width="10.85546875" style="23" bestFit="1" customWidth="1"/>
    <col min="6661" max="6661" width="46" style="23" customWidth="1"/>
    <col min="6662" max="6662" width="14" style="23" bestFit="1" customWidth="1"/>
    <col min="6663" max="6663" width="10.7109375" style="23" bestFit="1" customWidth="1"/>
    <col min="6664" max="6664" width="10.28515625" style="23" customWidth="1"/>
    <col min="6665" max="6665" width="10" style="23" bestFit="1" customWidth="1"/>
    <col min="6666" max="6666" width="21.7109375" style="23" bestFit="1" customWidth="1"/>
    <col min="6667" max="6667" width="11.28515625" style="23" customWidth="1"/>
    <col min="6668" max="6668" width="8.28515625" style="23" bestFit="1" customWidth="1"/>
    <col min="6669" max="6669" width="9" style="23" customWidth="1"/>
    <col min="6670" max="6909" width="8.85546875" style="23"/>
    <col min="6910" max="6910" width="20.28515625" style="23" customWidth="1"/>
    <col min="6911" max="6911" width="12.140625" style="23" bestFit="1" customWidth="1"/>
    <col min="6912" max="6912" width="10.140625" style="23" bestFit="1" customWidth="1"/>
    <col min="6913" max="6913" width="16.5703125" style="23" bestFit="1" customWidth="1"/>
    <col min="6914" max="6914" width="11.28515625" style="23" bestFit="1" customWidth="1"/>
    <col min="6915" max="6915" width="19.5703125" style="23" customWidth="1"/>
    <col min="6916" max="6916" width="10.85546875" style="23" bestFit="1" customWidth="1"/>
    <col min="6917" max="6917" width="46" style="23" customWidth="1"/>
    <col min="6918" max="6918" width="14" style="23" bestFit="1" customWidth="1"/>
    <col min="6919" max="6919" width="10.7109375" style="23" bestFit="1" customWidth="1"/>
    <col min="6920" max="6920" width="10.28515625" style="23" customWidth="1"/>
    <col min="6921" max="6921" width="10" style="23" bestFit="1" customWidth="1"/>
    <col min="6922" max="6922" width="21.7109375" style="23" bestFit="1" customWidth="1"/>
    <col min="6923" max="6923" width="11.28515625" style="23" customWidth="1"/>
    <col min="6924" max="6924" width="8.28515625" style="23" bestFit="1" customWidth="1"/>
    <col min="6925" max="6925" width="9" style="23" customWidth="1"/>
    <col min="6926" max="7165" width="8.85546875" style="23"/>
    <col min="7166" max="7166" width="20.28515625" style="23" customWidth="1"/>
    <col min="7167" max="7167" width="12.140625" style="23" bestFit="1" customWidth="1"/>
    <col min="7168" max="7168" width="10.140625" style="23" bestFit="1" customWidth="1"/>
    <col min="7169" max="7169" width="16.5703125" style="23" bestFit="1" customWidth="1"/>
    <col min="7170" max="7170" width="11.28515625" style="23" bestFit="1" customWidth="1"/>
    <col min="7171" max="7171" width="19.5703125" style="23" customWidth="1"/>
    <col min="7172" max="7172" width="10.85546875" style="23" bestFit="1" customWidth="1"/>
    <col min="7173" max="7173" width="46" style="23" customWidth="1"/>
    <col min="7174" max="7174" width="14" style="23" bestFit="1" customWidth="1"/>
    <col min="7175" max="7175" width="10.7109375" style="23" bestFit="1" customWidth="1"/>
    <col min="7176" max="7176" width="10.28515625" style="23" customWidth="1"/>
    <col min="7177" max="7177" width="10" style="23" bestFit="1" customWidth="1"/>
    <col min="7178" max="7178" width="21.7109375" style="23" bestFit="1" customWidth="1"/>
    <col min="7179" max="7179" width="11.28515625" style="23" customWidth="1"/>
    <col min="7180" max="7180" width="8.28515625" style="23" bestFit="1" customWidth="1"/>
    <col min="7181" max="7181" width="9" style="23" customWidth="1"/>
    <col min="7182" max="7421" width="8.85546875" style="23"/>
    <col min="7422" max="7422" width="20.28515625" style="23" customWidth="1"/>
    <col min="7423" max="7423" width="12.140625" style="23" bestFit="1" customWidth="1"/>
    <col min="7424" max="7424" width="10.140625" style="23" bestFit="1" customWidth="1"/>
    <col min="7425" max="7425" width="16.5703125" style="23" bestFit="1" customWidth="1"/>
    <col min="7426" max="7426" width="11.28515625" style="23" bestFit="1" customWidth="1"/>
    <col min="7427" max="7427" width="19.5703125" style="23" customWidth="1"/>
    <col min="7428" max="7428" width="10.85546875" style="23" bestFit="1" customWidth="1"/>
    <col min="7429" max="7429" width="46" style="23" customWidth="1"/>
    <col min="7430" max="7430" width="14" style="23" bestFit="1" customWidth="1"/>
    <col min="7431" max="7431" width="10.7109375" style="23" bestFit="1" customWidth="1"/>
    <col min="7432" max="7432" width="10.28515625" style="23" customWidth="1"/>
    <col min="7433" max="7433" width="10" style="23" bestFit="1" customWidth="1"/>
    <col min="7434" max="7434" width="21.7109375" style="23" bestFit="1" customWidth="1"/>
    <col min="7435" max="7435" width="11.28515625" style="23" customWidth="1"/>
    <col min="7436" max="7436" width="8.28515625" style="23" bestFit="1" customWidth="1"/>
    <col min="7437" max="7437" width="9" style="23" customWidth="1"/>
    <col min="7438" max="7677" width="8.85546875" style="23"/>
    <col min="7678" max="7678" width="20.28515625" style="23" customWidth="1"/>
    <col min="7679" max="7679" width="12.140625" style="23" bestFit="1" customWidth="1"/>
    <col min="7680" max="7680" width="10.140625" style="23" bestFit="1" customWidth="1"/>
    <col min="7681" max="7681" width="16.5703125" style="23" bestFit="1" customWidth="1"/>
    <col min="7682" max="7682" width="11.28515625" style="23" bestFit="1" customWidth="1"/>
    <col min="7683" max="7683" width="19.5703125" style="23" customWidth="1"/>
    <col min="7684" max="7684" width="10.85546875" style="23" bestFit="1" customWidth="1"/>
    <col min="7685" max="7685" width="46" style="23" customWidth="1"/>
    <col min="7686" max="7686" width="14" style="23" bestFit="1" customWidth="1"/>
    <col min="7687" max="7687" width="10.7109375" style="23" bestFit="1" customWidth="1"/>
    <col min="7688" max="7688" width="10.28515625" style="23" customWidth="1"/>
    <col min="7689" max="7689" width="10" style="23" bestFit="1" customWidth="1"/>
    <col min="7690" max="7690" width="21.7109375" style="23" bestFit="1" customWidth="1"/>
    <col min="7691" max="7691" width="11.28515625" style="23" customWidth="1"/>
    <col min="7692" max="7692" width="8.28515625" style="23" bestFit="1" customWidth="1"/>
    <col min="7693" max="7693" width="9" style="23" customWidth="1"/>
    <col min="7694" max="7933" width="8.85546875" style="23"/>
    <col min="7934" max="7934" width="20.28515625" style="23" customWidth="1"/>
    <col min="7935" max="7935" width="12.140625" style="23" bestFit="1" customWidth="1"/>
    <col min="7936" max="7936" width="10.140625" style="23" bestFit="1" customWidth="1"/>
    <col min="7937" max="7937" width="16.5703125" style="23" bestFit="1" customWidth="1"/>
    <col min="7938" max="7938" width="11.28515625" style="23" bestFit="1" customWidth="1"/>
    <col min="7939" max="7939" width="19.5703125" style="23" customWidth="1"/>
    <col min="7940" max="7940" width="10.85546875" style="23" bestFit="1" customWidth="1"/>
    <col min="7941" max="7941" width="46" style="23" customWidth="1"/>
    <col min="7942" max="7942" width="14" style="23" bestFit="1" customWidth="1"/>
    <col min="7943" max="7943" width="10.7109375" style="23" bestFit="1" customWidth="1"/>
    <col min="7944" max="7944" width="10.28515625" style="23" customWidth="1"/>
    <col min="7945" max="7945" width="10" style="23" bestFit="1" customWidth="1"/>
    <col min="7946" max="7946" width="21.7109375" style="23" bestFit="1" customWidth="1"/>
    <col min="7947" max="7947" width="11.28515625" style="23" customWidth="1"/>
    <col min="7948" max="7948" width="8.28515625" style="23" bestFit="1" customWidth="1"/>
    <col min="7949" max="7949" width="9" style="23" customWidth="1"/>
    <col min="7950" max="8189" width="8.85546875" style="23"/>
    <col min="8190" max="8190" width="20.28515625" style="23" customWidth="1"/>
    <col min="8191" max="8191" width="12.140625" style="23" bestFit="1" customWidth="1"/>
    <col min="8192" max="8192" width="10.140625" style="23" bestFit="1" customWidth="1"/>
    <col min="8193" max="8193" width="16.5703125" style="23" bestFit="1" customWidth="1"/>
    <col min="8194" max="8194" width="11.28515625" style="23" bestFit="1" customWidth="1"/>
    <col min="8195" max="8195" width="19.5703125" style="23" customWidth="1"/>
    <col min="8196" max="8196" width="10.85546875" style="23" bestFit="1" customWidth="1"/>
    <col min="8197" max="8197" width="46" style="23" customWidth="1"/>
    <col min="8198" max="8198" width="14" style="23" bestFit="1" customWidth="1"/>
    <col min="8199" max="8199" width="10.7109375" style="23" bestFit="1" customWidth="1"/>
    <col min="8200" max="8200" width="10.28515625" style="23" customWidth="1"/>
    <col min="8201" max="8201" width="10" style="23" bestFit="1" customWidth="1"/>
    <col min="8202" max="8202" width="21.7109375" style="23" bestFit="1" customWidth="1"/>
    <col min="8203" max="8203" width="11.28515625" style="23" customWidth="1"/>
    <col min="8204" max="8204" width="8.28515625" style="23" bestFit="1" customWidth="1"/>
    <col min="8205" max="8205" width="9" style="23" customWidth="1"/>
    <col min="8206" max="8445" width="8.85546875" style="23"/>
    <col min="8446" max="8446" width="20.28515625" style="23" customWidth="1"/>
    <col min="8447" max="8447" width="12.140625" style="23" bestFit="1" customWidth="1"/>
    <col min="8448" max="8448" width="10.140625" style="23" bestFit="1" customWidth="1"/>
    <col min="8449" max="8449" width="16.5703125" style="23" bestFit="1" customWidth="1"/>
    <col min="8450" max="8450" width="11.28515625" style="23" bestFit="1" customWidth="1"/>
    <col min="8451" max="8451" width="19.5703125" style="23" customWidth="1"/>
    <col min="8452" max="8452" width="10.85546875" style="23" bestFit="1" customWidth="1"/>
    <col min="8453" max="8453" width="46" style="23" customWidth="1"/>
    <col min="8454" max="8454" width="14" style="23" bestFit="1" customWidth="1"/>
    <col min="8455" max="8455" width="10.7109375" style="23" bestFit="1" customWidth="1"/>
    <col min="8456" max="8456" width="10.28515625" style="23" customWidth="1"/>
    <col min="8457" max="8457" width="10" style="23" bestFit="1" customWidth="1"/>
    <col min="8458" max="8458" width="21.7109375" style="23" bestFit="1" customWidth="1"/>
    <col min="8459" max="8459" width="11.28515625" style="23" customWidth="1"/>
    <col min="8460" max="8460" width="8.28515625" style="23" bestFit="1" customWidth="1"/>
    <col min="8461" max="8461" width="9" style="23" customWidth="1"/>
    <col min="8462" max="8701" width="8.85546875" style="23"/>
    <col min="8702" max="8702" width="20.28515625" style="23" customWidth="1"/>
    <col min="8703" max="8703" width="12.140625" style="23" bestFit="1" customWidth="1"/>
    <col min="8704" max="8704" width="10.140625" style="23" bestFit="1" customWidth="1"/>
    <col min="8705" max="8705" width="16.5703125" style="23" bestFit="1" customWidth="1"/>
    <col min="8706" max="8706" width="11.28515625" style="23" bestFit="1" customWidth="1"/>
    <col min="8707" max="8707" width="19.5703125" style="23" customWidth="1"/>
    <col min="8708" max="8708" width="10.85546875" style="23" bestFit="1" customWidth="1"/>
    <col min="8709" max="8709" width="46" style="23" customWidth="1"/>
    <col min="8710" max="8710" width="14" style="23" bestFit="1" customWidth="1"/>
    <col min="8711" max="8711" width="10.7109375" style="23" bestFit="1" customWidth="1"/>
    <col min="8712" max="8712" width="10.28515625" style="23" customWidth="1"/>
    <col min="8713" max="8713" width="10" style="23" bestFit="1" customWidth="1"/>
    <col min="8714" max="8714" width="21.7109375" style="23" bestFit="1" customWidth="1"/>
    <col min="8715" max="8715" width="11.28515625" style="23" customWidth="1"/>
    <col min="8716" max="8716" width="8.28515625" style="23" bestFit="1" customWidth="1"/>
    <col min="8717" max="8717" width="9" style="23" customWidth="1"/>
    <col min="8718" max="8957" width="8.85546875" style="23"/>
    <col min="8958" max="8958" width="20.28515625" style="23" customWidth="1"/>
    <col min="8959" max="8959" width="12.140625" style="23" bestFit="1" customWidth="1"/>
    <col min="8960" max="8960" width="10.140625" style="23" bestFit="1" customWidth="1"/>
    <col min="8961" max="8961" width="16.5703125" style="23" bestFit="1" customWidth="1"/>
    <col min="8962" max="8962" width="11.28515625" style="23" bestFit="1" customWidth="1"/>
    <col min="8963" max="8963" width="19.5703125" style="23" customWidth="1"/>
    <col min="8964" max="8964" width="10.85546875" style="23" bestFit="1" customWidth="1"/>
    <col min="8965" max="8965" width="46" style="23" customWidth="1"/>
    <col min="8966" max="8966" width="14" style="23" bestFit="1" customWidth="1"/>
    <col min="8967" max="8967" width="10.7109375" style="23" bestFit="1" customWidth="1"/>
    <col min="8968" max="8968" width="10.28515625" style="23" customWidth="1"/>
    <col min="8969" max="8969" width="10" style="23" bestFit="1" customWidth="1"/>
    <col min="8970" max="8970" width="21.7109375" style="23" bestFit="1" customWidth="1"/>
    <col min="8971" max="8971" width="11.28515625" style="23" customWidth="1"/>
    <col min="8972" max="8972" width="8.28515625" style="23" bestFit="1" customWidth="1"/>
    <col min="8973" max="8973" width="9" style="23" customWidth="1"/>
    <col min="8974" max="9213" width="8.85546875" style="23"/>
    <col min="9214" max="9214" width="20.28515625" style="23" customWidth="1"/>
    <col min="9215" max="9215" width="12.140625" style="23" bestFit="1" customWidth="1"/>
    <col min="9216" max="9216" width="10.140625" style="23" bestFit="1" customWidth="1"/>
    <col min="9217" max="9217" width="16.5703125" style="23" bestFit="1" customWidth="1"/>
    <col min="9218" max="9218" width="11.28515625" style="23" bestFit="1" customWidth="1"/>
    <col min="9219" max="9219" width="19.5703125" style="23" customWidth="1"/>
    <col min="9220" max="9220" width="10.85546875" style="23" bestFit="1" customWidth="1"/>
    <col min="9221" max="9221" width="46" style="23" customWidth="1"/>
    <col min="9222" max="9222" width="14" style="23" bestFit="1" customWidth="1"/>
    <col min="9223" max="9223" width="10.7109375" style="23" bestFit="1" customWidth="1"/>
    <col min="9224" max="9224" width="10.28515625" style="23" customWidth="1"/>
    <col min="9225" max="9225" width="10" style="23" bestFit="1" customWidth="1"/>
    <col min="9226" max="9226" width="21.7109375" style="23" bestFit="1" customWidth="1"/>
    <col min="9227" max="9227" width="11.28515625" style="23" customWidth="1"/>
    <col min="9228" max="9228" width="8.28515625" style="23" bestFit="1" customWidth="1"/>
    <col min="9229" max="9229" width="9" style="23" customWidth="1"/>
    <col min="9230" max="9469" width="8.85546875" style="23"/>
    <col min="9470" max="9470" width="20.28515625" style="23" customWidth="1"/>
    <col min="9471" max="9471" width="12.140625" style="23" bestFit="1" customWidth="1"/>
    <col min="9472" max="9472" width="10.140625" style="23" bestFit="1" customWidth="1"/>
    <col min="9473" max="9473" width="16.5703125" style="23" bestFit="1" customWidth="1"/>
    <col min="9474" max="9474" width="11.28515625" style="23" bestFit="1" customWidth="1"/>
    <col min="9475" max="9475" width="19.5703125" style="23" customWidth="1"/>
    <col min="9476" max="9476" width="10.85546875" style="23" bestFit="1" customWidth="1"/>
    <col min="9477" max="9477" width="46" style="23" customWidth="1"/>
    <col min="9478" max="9478" width="14" style="23" bestFit="1" customWidth="1"/>
    <col min="9479" max="9479" width="10.7109375" style="23" bestFit="1" customWidth="1"/>
    <col min="9480" max="9480" width="10.28515625" style="23" customWidth="1"/>
    <col min="9481" max="9481" width="10" style="23" bestFit="1" customWidth="1"/>
    <col min="9482" max="9482" width="21.7109375" style="23" bestFit="1" customWidth="1"/>
    <col min="9483" max="9483" width="11.28515625" style="23" customWidth="1"/>
    <col min="9484" max="9484" width="8.28515625" style="23" bestFit="1" customWidth="1"/>
    <col min="9485" max="9485" width="9" style="23" customWidth="1"/>
    <col min="9486" max="9725" width="8.85546875" style="23"/>
    <col min="9726" max="9726" width="20.28515625" style="23" customWidth="1"/>
    <col min="9727" max="9727" width="12.140625" style="23" bestFit="1" customWidth="1"/>
    <col min="9728" max="9728" width="10.140625" style="23" bestFit="1" customWidth="1"/>
    <col min="9729" max="9729" width="16.5703125" style="23" bestFit="1" customWidth="1"/>
    <col min="9730" max="9730" width="11.28515625" style="23" bestFit="1" customWidth="1"/>
    <col min="9731" max="9731" width="19.5703125" style="23" customWidth="1"/>
    <col min="9732" max="9732" width="10.85546875" style="23" bestFit="1" customWidth="1"/>
    <col min="9733" max="9733" width="46" style="23" customWidth="1"/>
    <col min="9734" max="9734" width="14" style="23" bestFit="1" customWidth="1"/>
    <col min="9735" max="9735" width="10.7109375" style="23" bestFit="1" customWidth="1"/>
    <col min="9736" max="9736" width="10.28515625" style="23" customWidth="1"/>
    <col min="9737" max="9737" width="10" style="23" bestFit="1" customWidth="1"/>
    <col min="9738" max="9738" width="21.7109375" style="23" bestFit="1" customWidth="1"/>
    <col min="9739" max="9739" width="11.28515625" style="23" customWidth="1"/>
    <col min="9740" max="9740" width="8.28515625" style="23" bestFit="1" customWidth="1"/>
    <col min="9741" max="9741" width="9" style="23" customWidth="1"/>
    <col min="9742" max="9981" width="8.85546875" style="23"/>
    <col min="9982" max="9982" width="20.28515625" style="23" customWidth="1"/>
    <col min="9983" max="9983" width="12.140625" style="23" bestFit="1" customWidth="1"/>
    <col min="9984" max="9984" width="10.140625" style="23" bestFit="1" customWidth="1"/>
    <col min="9985" max="9985" width="16.5703125" style="23" bestFit="1" customWidth="1"/>
    <col min="9986" max="9986" width="11.28515625" style="23" bestFit="1" customWidth="1"/>
    <col min="9987" max="9987" width="19.5703125" style="23" customWidth="1"/>
    <col min="9988" max="9988" width="10.85546875" style="23" bestFit="1" customWidth="1"/>
    <col min="9989" max="9989" width="46" style="23" customWidth="1"/>
    <col min="9990" max="9990" width="14" style="23" bestFit="1" customWidth="1"/>
    <col min="9991" max="9991" width="10.7109375" style="23" bestFit="1" customWidth="1"/>
    <col min="9992" max="9992" width="10.28515625" style="23" customWidth="1"/>
    <col min="9993" max="9993" width="10" style="23" bestFit="1" customWidth="1"/>
    <col min="9994" max="9994" width="21.7109375" style="23" bestFit="1" customWidth="1"/>
    <col min="9995" max="9995" width="11.28515625" style="23" customWidth="1"/>
    <col min="9996" max="9996" width="8.28515625" style="23" bestFit="1" customWidth="1"/>
    <col min="9997" max="9997" width="9" style="23" customWidth="1"/>
    <col min="9998" max="10237" width="8.85546875" style="23"/>
    <col min="10238" max="10238" width="20.28515625" style="23" customWidth="1"/>
    <col min="10239" max="10239" width="12.140625" style="23" bestFit="1" customWidth="1"/>
    <col min="10240" max="10240" width="10.140625" style="23" bestFit="1" customWidth="1"/>
    <col min="10241" max="10241" width="16.5703125" style="23" bestFit="1" customWidth="1"/>
    <col min="10242" max="10242" width="11.28515625" style="23" bestFit="1" customWidth="1"/>
    <col min="10243" max="10243" width="19.5703125" style="23" customWidth="1"/>
    <col min="10244" max="10244" width="10.85546875" style="23" bestFit="1" customWidth="1"/>
    <col min="10245" max="10245" width="46" style="23" customWidth="1"/>
    <col min="10246" max="10246" width="14" style="23" bestFit="1" customWidth="1"/>
    <col min="10247" max="10247" width="10.7109375" style="23" bestFit="1" customWidth="1"/>
    <col min="10248" max="10248" width="10.28515625" style="23" customWidth="1"/>
    <col min="10249" max="10249" width="10" style="23" bestFit="1" customWidth="1"/>
    <col min="10250" max="10250" width="21.7109375" style="23" bestFit="1" customWidth="1"/>
    <col min="10251" max="10251" width="11.28515625" style="23" customWidth="1"/>
    <col min="10252" max="10252" width="8.28515625" style="23" bestFit="1" customWidth="1"/>
    <col min="10253" max="10253" width="9" style="23" customWidth="1"/>
    <col min="10254" max="10493" width="8.85546875" style="23"/>
    <col min="10494" max="10494" width="20.28515625" style="23" customWidth="1"/>
    <col min="10495" max="10495" width="12.140625" style="23" bestFit="1" customWidth="1"/>
    <col min="10496" max="10496" width="10.140625" style="23" bestFit="1" customWidth="1"/>
    <col min="10497" max="10497" width="16.5703125" style="23" bestFit="1" customWidth="1"/>
    <col min="10498" max="10498" width="11.28515625" style="23" bestFit="1" customWidth="1"/>
    <col min="10499" max="10499" width="19.5703125" style="23" customWidth="1"/>
    <col min="10500" max="10500" width="10.85546875" style="23" bestFit="1" customWidth="1"/>
    <col min="10501" max="10501" width="46" style="23" customWidth="1"/>
    <col min="10502" max="10502" width="14" style="23" bestFit="1" customWidth="1"/>
    <col min="10503" max="10503" width="10.7109375" style="23" bestFit="1" customWidth="1"/>
    <col min="10504" max="10504" width="10.28515625" style="23" customWidth="1"/>
    <col min="10505" max="10505" width="10" style="23" bestFit="1" customWidth="1"/>
    <col min="10506" max="10506" width="21.7109375" style="23" bestFit="1" customWidth="1"/>
    <col min="10507" max="10507" width="11.28515625" style="23" customWidth="1"/>
    <col min="10508" max="10508" width="8.28515625" style="23" bestFit="1" customWidth="1"/>
    <col min="10509" max="10509" width="9" style="23" customWidth="1"/>
    <col min="10510" max="10749" width="8.85546875" style="23"/>
    <col min="10750" max="10750" width="20.28515625" style="23" customWidth="1"/>
    <col min="10751" max="10751" width="12.140625" style="23" bestFit="1" customWidth="1"/>
    <col min="10752" max="10752" width="10.140625" style="23" bestFit="1" customWidth="1"/>
    <col min="10753" max="10753" width="16.5703125" style="23" bestFit="1" customWidth="1"/>
    <col min="10754" max="10754" width="11.28515625" style="23" bestFit="1" customWidth="1"/>
    <col min="10755" max="10755" width="19.5703125" style="23" customWidth="1"/>
    <col min="10756" max="10756" width="10.85546875" style="23" bestFit="1" customWidth="1"/>
    <col min="10757" max="10757" width="46" style="23" customWidth="1"/>
    <col min="10758" max="10758" width="14" style="23" bestFit="1" customWidth="1"/>
    <col min="10759" max="10759" width="10.7109375" style="23" bestFit="1" customWidth="1"/>
    <col min="10760" max="10760" width="10.28515625" style="23" customWidth="1"/>
    <col min="10761" max="10761" width="10" style="23" bestFit="1" customWidth="1"/>
    <col min="10762" max="10762" width="21.7109375" style="23" bestFit="1" customWidth="1"/>
    <col min="10763" max="10763" width="11.28515625" style="23" customWidth="1"/>
    <col min="10764" max="10764" width="8.28515625" style="23" bestFit="1" customWidth="1"/>
    <col min="10765" max="10765" width="9" style="23" customWidth="1"/>
    <col min="10766" max="11005" width="8.85546875" style="23"/>
    <col min="11006" max="11006" width="20.28515625" style="23" customWidth="1"/>
    <col min="11007" max="11007" width="12.140625" style="23" bestFit="1" customWidth="1"/>
    <col min="11008" max="11008" width="10.140625" style="23" bestFit="1" customWidth="1"/>
    <col min="11009" max="11009" width="16.5703125" style="23" bestFit="1" customWidth="1"/>
    <col min="11010" max="11010" width="11.28515625" style="23" bestFit="1" customWidth="1"/>
    <col min="11011" max="11011" width="19.5703125" style="23" customWidth="1"/>
    <col min="11012" max="11012" width="10.85546875" style="23" bestFit="1" customWidth="1"/>
    <col min="11013" max="11013" width="46" style="23" customWidth="1"/>
    <col min="11014" max="11014" width="14" style="23" bestFit="1" customWidth="1"/>
    <col min="11015" max="11015" width="10.7109375" style="23" bestFit="1" customWidth="1"/>
    <col min="11016" max="11016" width="10.28515625" style="23" customWidth="1"/>
    <col min="11017" max="11017" width="10" style="23" bestFit="1" customWidth="1"/>
    <col min="11018" max="11018" width="21.7109375" style="23" bestFit="1" customWidth="1"/>
    <col min="11019" max="11019" width="11.28515625" style="23" customWidth="1"/>
    <col min="11020" max="11020" width="8.28515625" style="23" bestFit="1" customWidth="1"/>
    <col min="11021" max="11021" width="9" style="23" customWidth="1"/>
    <col min="11022" max="11261" width="8.85546875" style="23"/>
    <col min="11262" max="11262" width="20.28515625" style="23" customWidth="1"/>
    <col min="11263" max="11263" width="12.140625" style="23" bestFit="1" customWidth="1"/>
    <col min="11264" max="11264" width="10.140625" style="23" bestFit="1" customWidth="1"/>
    <col min="11265" max="11265" width="16.5703125" style="23" bestFit="1" customWidth="1"/>
    <col min="11266" max="11266" width="11.28515625" style="23" bestFit="1" customWidth="1"/>
    <col min="11267" max="11267" width="19.5703125" style="23" customWidth="1"/>
    <col min="11268" max="11268" width="10.85546875" style="23" bestFit="1" customWidth="1"/>
    <col min="11269" max="11269" width="46" style="23" customWidth="1"/>
    <col min="11270" max="11270" width="14" style="23" bestFit="1" customWidth="1"/>
    <col min="11271" max="11271" width="10.7109375" style="23" bestFit="1" customWidth="1"/>
    <col min="11272" max="11272" width="10.28515625" style="23" customWidth="1"/>
    <col min="11273" max="11273" width="10" style="23" bestFit="1" customWidth="1"/>
    <col min="11274" max="11274" width="21.7109375" style="23" bestFit="1" customWidth="1"/>
    <col min="11275" max="11275" width="11.28515625" style="23" customWidth="1"/>
    <col min="11276" max="11276" width="8.28515625" style="23" bestFit="1" customWidth="1"/>
    <col min="11277" max="11277" width="9" style="23" customWidth="1"/>
    <col min="11278" max="11517" width="8.85546875" style="23"/>
    <col min="11518" max="11518" width="20.28515625" style="23" customWidth="1"/>
    <col min="11519" max="11519" width="12.140625" style="23" bestFit="1" customWidth="1"/>
    <col min="11520" max="11520" width="10.140625" style="23" bestFit="1" customWidth="1"/>
    <col min="11521" max="11521" width="16.5703125" style="23" bestFit="1" customWidth="1"/>
    <col min="11522" max="11522" width="11.28515625" style="23" bestFit="1" customWidth="1"/>
    <col min="11523" max="11523" width="19.5703125" style="23" customWidth="1"/>
    <col min="11524" max="11524" width="10.85546875" style="23" bestFit="1" customWidth="1"/>
    <col min="11525" max="11525" width="46" style="23" customWidth="1"/>
    <col min="11526" max="11526" width="14" style="23" bestFit="1" customWidth="1"/>
    <col min="11527" max="11527" width="10.7109375" style="23" bestFit="1" customWidth="1"/>
    <col min="11528" max="11528" width="10.28515625" style="23" customWidth="1"/>
    <col min="11529" max="11529" width="10" style="23" bestFit="1" customWidth="1"/>
    <col min="11530" max="11530" width="21.7109375" style="23" bestFit="1" customWidth="1"/>
    <col min="11531" max="11531" width="11.28515625" style="23" customWidth="1"/>
    <col min="11532" max="11532" width="8.28515625" style="23" bestFit="1" customWidth="1"/>
    <col min="11533" max="11533" width="9" style="23" customWidth="1"/>
    <col min="11534" max="11773" width="8.85546875" style="23"/>
    <col min="11774" max="11774" width="20.28515625" style="23" customWidth="1"/>
    <col min="11775" max="11775" width="12.140625" style="23" bestFit="1" customWidth="1"/>
    <col min="11776" max="11776" width="10.140625" style="23" bestFit="1" customWidth="1"/>
    <col min="11777" max="11777" width="16.5703125" style="23" bestFit="1" customWidth="1"/>
    <col min="11778" max="11778" width="11.28515625" style="23" bestFit="1" customWidth="1"/>
    <col min="11779" max="11779" width="19.5703125" style="23" customWidth="1"/>
    <col min="11780" max="11780" width="10.85546875" style="23" bestFit="1" customWidth="1"/>
    <col min="11781" max="11781" width="46" style="23" customWidth="1"/>
    <col min="11782" max="11782" width="14" style="23" bestFit="1" customWidth="1"/>
    <col min="11783" max="11783" width="10.7109375" style="23" bestFit="1" customWidth="1"/>
    <col min="11784" max="11784" width="10.28515625" style="23" customWidth="1"/>
    <col min="11785" max="11785" width="10" style="23" bestFit="1" customWidth="1"/>
    <col min="11786" max="11786" width="21.7109375" style="23" bestFit="1" customWidth="1"/>
    <col min="11787" max="11787" width="11.28515625" style="23" customWidth="1"/>
    <col min="11788" max="11788" width="8.28515625" style="23" bestFit="1" customWidth="1"/>
    <col min="11789" max="11789" width="9" style="23" customWidth="1"/>
    <col min="11790" max="12029" width="8.85546875" style="23"/>
    <col min="12030" max="12030" width="20.28515625" style="23" customWidth="1"/>
    <col min="12031" max="12031" width="12.140625" style="23" bestFit="1" customWidth="1"/>
    <col min="12032" max="12032" width="10.140625" style="23" bestFit="1" customWidth="1"/>
    <col min="12033" max="12033" width="16.5703125" style="23" bestFit="1" customWidth="1"/>
    <col min="12034" max="12034" width="11.28515625" style="23" bestFit="1" customWidth="1"/>
    <col min="12035" max="12035" width="19.5703125" style="23" customWidth="1"/>
    <col min="12036" max="12036" width="10.85546875" style="23" bestFit="1" customWidth="1"/>
    <col min="12037" max="12037" width="46" style="23" customWidth="1"/>
    <col min="12038" max="12038" width="14" style="23" bestFit="1" customWidth="1"/>
    <col min="12039" max="12039" width="10.7109375" style="23" bestFit="1" customWidth="1"/>
    <col min="12040" max="12040" width="10.28515625" style="23" customWidth="1"/>
    <col min="12041" max="12041" width="10" style="23" bestFit="1" customWidth="1"/>
    <col min="12042" max="12042" width="21.7109375" style="23" bestFit="1" customWidth="1"/>
    <col min="12043" max="12043" width="11.28515625" style="23" customWidth="1"/>
    <col min="12044" max="12044" width="8.28515625" style="23" bestFit="1" customWidth="1"/>
    <col min="12045" max="12045" width="9" style="23" customWidth="1"/>
    <col min="12046" max="12285" width="8.85546875" style="23"/>
    <col min="12286" max="12286" width="20.28515625" style="23" customWidth="1"/>
    <col min="12287" max="12287" width="12.140625" style="23" bestFit="1" customWidth="1"/>
    <col min="12288" max="12288" width="10.140625" style="23" bestFit="1" customWidth="1"/>
    <col min="12289" max="12289" width="16.5703125" style="23" bestFit="1" customWidth="1"/>
    <col min="12290" max="12290" width="11.28515625" style="23" bestFit="1" customWidth="1"/>
    <col min="12291" max="12291" width="19.5703125" style="23" customWidth="1"/>
    <col min="12292" max="12292" width="10.85546875" style="23" bestFit="1" customWidth="1"/>
    <col min="12293" max="12293" width="46" style="23" customWidth="1"/>
    <col min="12294" max="12294" width="14" style="23" bestFit="1" customWidth="1"/>
    <col min="12295" max="12295" width="10.7109375" style="23" bestFit="1" customWidth="1"/>
    <col min="12296" max="12296" width="10.28515625" style="23" customWidth="1"/>
    <col min="12297" max="12297" width="10" style="23" bestFit="1" customWidth="1"/>
    <col min="12298" max="12298" width="21.7109375" style="23" bestFit="1" customWidth="1"/>
    <col min="12299" max="12299" width="11.28515625" style="23" customWidth="1"/>
    <col min="12300" max="12300" width="8.28515625" style="23" bestFit="1" customWidth="1"/>
    <col min="12301" max="12301" width="9" style="23" customWidth="1"/>
    <col min="12302" max="12541" width="8.85546875" style="23"/>
    <col min="12542" max="12542" width="20.28515625" style="23" customWidth="1"/>
    <col min="12543" max="12543" width="12.140625" style="23" bestFit="1" customWidth="1"/>
    <col min="12544" max="12544" width="10.140625" style="23" bestFit="1" customWidth="1"/>
    <col min="12545" max="12545" width="16.5703125" style="23" bestFit="1" customWidth="1"/>
    <col min="12546" max="12546" width="11.28515625" style="23" bestFit="1" customWidth="1"/>
    <col min="12547" max="12547" width="19.5703125" style="23" customWidth="1"/>
    <col min="12548" max="12548" width="10.85546875" style="23" bestFit="1" customWidth="1"/>
    <col min="12549" max="12549" width="46" style="23" customWidth="1"/>
    <col min="12550" max="12550" width="14" style="23" bestFit="1" customWidth="1"/>
    <col min="12551" max="12551" width="10.7109375" style="23" bestFit="1" customWidth="1"/>
    <col min="12552" max="12552" width="10.28515625" style="23" customWidth="1"/>
    <col min="12553" max="12553" width="10" style="23" bestFit="1" customWidth="1"/>
    <col min="12554" max="12554" width="21.7109375" style="23" bestFit="1" customWidth="1"/>
    <col min="12555" max="12555" width="11.28515625" style="23" customWidth="1"/>
    <col min="12556" max="12556" width="8.28515625" style="23" bestFit="1" customWidth="1"/>
    <col min="12557" max="12557" width="9" style="23" customWidth="1"/>
    <col min="12558" max="12797" width="8.85546875" style="23"/>
    <col min="12798" max="12798" width="20.28515625" style="23" customWidth="1"/>
    <col min="12799" max="12799" width="12.140625" style="23" bestFit="1" customWidth="1"/>
    <col min="12800" max="12800" width="10.140625" style="23" bestFit="1" customWidth="1"/>
    <col min="12801" max="12801" width="16.5703125" style="23" bestFit="1" customWidth="1"/>
    <col min="12802" max="12802" width="11.28515625" style="23" bestFit="1" customWidth="1"/>
    <col min="12803" max="12803" width="19.5703125" style="23" customWidth="1"/>
    <col min="12804" max="12804" width="10.85546875" style="23" bestFit="1" customWidth="1"/>
    <col min="12805" max="12805" width="46" style="23" customWidth="1"/>
    <col min="12806" max="12806" width="14" style="23" bestFit="1" customWidth="1"/>
    <col min="12807" max="12807" width="10.7109375" style="23" bestFit="1" customWidth="1"/>
    <col min="12808" max="12808" width="10.28515625" style="23" customWidth="1"/>
    <col min="12809" max="12809" width="10" style="23" bestFit="1" customWidth="1"/>
    <col min="12810" max="12810" width="21.7109375" style="23" bestFit="1" customWidth="1"/>
    <col min="12811" max="12811" width="11.28515625" style="23" customWidth="1"/>
    <col min="12812" max="12812" width="8.28515625" style="23" bestFit="1" customWidth="1"/>
    <col min="12813" max="12813" width="9" style="23" customWidth="1"/>
    <col min="12814" max="13053" width="8.85546875" style="23"/>
    <col min="13054" max="13054" width="20.28515625" style="23" customWidth="1"/>
    <col min="13055" max="13055" width="12.140625" style="23" bestFit="1" customWidth="1"/>
    <col min="13056" max="13056" width="10.140625" style="23" bestFit="1" customWidth="1"/>
    <col min="13057" max="13057" width="16.5703125" style="23" bestFit="1" customWidth="1"/>
    <col min="13058" max="13058" width="11.28515625" style="23" bestFit="1" customWidth="1"/>
    <col min="13059" max="13059" width="19.5703125" style="23" customWidth="1"/>
    <col min="13060" max="13060" width="10.85546875" style="23" bestFit="1" customWidth="1"/>
    <col min="13061" max="13061" width="46" style="23" customWidth="1"/>
    <col min="13062" max="13062" width="14" style="23" bestFit="1" customWidth="1"/>
    <col min="13063" max="13063" width="10.7109375" style="23" bestFit="1" customWidth="1"/>
    <col min="13064" max="13064" width="10.28515625" style="23" customWidth="1"/>
    <col min="13065" max="13065" width="10" style="23" bestFit="1" customWidth="1"/>
    <col min="13066" max="13066" width="21.7109375" style="23" bestFit="1" customWidth="1"/>
    <col min="13067" max="13067" width="11.28515625" style="23" customWidth="1"/>
    <col min="13068" max="13068" width="8.28515625" style="23" bestFit="1" customWidth="1"/>
    <col min="13069" max="13069" width="9" style="23" customWidth="1"/>
    <col min="13070" max="13309" width="8.85546875" style="23"/>
    <col min="13310" max="13310" width="20.28515625" style="23" customWidth="1"/>
    <col min="13311" max="13311" width="12.140625" style="23" bestFit="1" customWidth="1"/>
    <col min="13312" max="13312" width="10.140625" style="23" bestFit="1" customWidth="1"/>
    <col min="13313" max="13313" width="16.5703125" style="23" bestFit="1" customWidth="1"/>
    <col min="13314" max="13314" width="11.28515625" style="23" bestFit="1" customWidth="1"/>
    <col min="13315" max="13315" width="19.5703125" style="23" customWidth="1"/>
    <col min="13316" max="13316" width="10.85546875" style="23" bestFit="1" customWidth="1"/>
    <col min="13317" max="13317" width="46" style="23" customWidth="1"/>
    <col min="13318" max="13318" width="14" style="23" bestFit="1" customWidth="1"/>
    <col min="13319" max="13319" width="10.7109375" style="23" bestFit="1" customWidth="1"/>
    <col min="13320" max="13320" width="10.28515625" style="23" customWidth="1"/>
    <col min="13321" max="13321" width="10" style="23" bestFit="1" customWidth="1"/>
    <col min="13322" max="13322" width="21.7109375" style="23" bestFit="1" customWidth="1"/>
    <col min="13323" max="13323" width="11.28515625" style="23" customWidth="1"/>
    <col min="13324" max="13324" width="8.28515625" style="23" bestFit="1" customWidth="1"/>
    <col min="13325" max="13325" width="9" style="23" customWidth="1"/>
    <col min="13326" max="13565" width="8.85546875" style="23"/>
    <col min="13566" max="13566" width="20.28515625" style="23" customWidth="1"/>
    <col min="13567" max="13567" width="12.140625" style="23" bestFit="1" customWidth="1"/>
    <col min="13568" max="13568" width="10.140625" style="23" bestFit="1" customWidth="1"/>
    <col min="13569" max="13569" width="16.5703125" style="23" bestFit="1" customWidth="1"/>
    <col min="13570" max="13570" width="11.28515625" style="23" bestFit="1" customWidth="1"/>
    <col min="13571" max="13571" width="19.5703125" style="23" customWidth="1"/>
    <col min="13572" max="13572" width="10.85546875" style="23" bestFit="1" customWidth="1"/>
    <col min="13573" max="13573" width="46" style="23" customWidth="1"/>
    <col min="13574" max="13574" width="14" style="23" bestFit="1" customWidth="1"/>
    <col min="13575" max="13575" width="10.7109375" style="23" bestFit="1" customWidth="1"/>
    <col min="13576" max="13576" width="10.28515625" style="23" customWidth="1"/>
    <col min="13577" max="13577" width="10" style="23" bestFit="1" customWidth="1"/>
    <col min="13578" max="13578" width="21.7109375" style="23" bestFit="1" customWidth="1"/>
    <col min="13579" max="13579" width="11.28515625" style="23" customWidth="1"/>
    <col min="13580" max="13580" width="8.28515625" style="23" bestFit="1" customWidth="1"/>
    <col min="13581" max="13581" width="9" style="23" customWidth="1"/>
    <col min="13582" max="13821" width="8.85546875" style="23"/>
    <col min="13822" max="13822" width="20.28515625" style="23" customWidth="1"/>
    <col min="13823" max="13823" width="12.140625" style="23" bestFit="1" customWidth="1"/>
    <col min="13824" max="13824" width="10.140625" style="23" bestFit="1" customWidth="1"/>
    <col min="13825" max="13825" width="16.5703125" style="23" bestFit="1" customWidth="1"/>
    <col min="13826" max="13826" width="11.28515625" style="23" bestFit="1" customWidth="1"/>
    <col min="13827" max="13827" width="19.5703125" style="23" customWidth="1"/>
    <col min="13828" max="13828" width="10.85546875" style="23" bestFit="1" customWidth="1"/>
    <col min="13829" max="13829" width="46" style="23" customWidth="1"/>
    <col min="13830" max="13830" width="14" style="23" bestFit="1" customWidth="1"/>
    <col min="13831" max="13831" width="10.7109375" style="23" bestFit="1" customWidth="1"/>
    <col min="13832" max="13832" width="10.28515625" style="23" customWidth="1"/>
    <col min="13833" max="13833" width="10" style="23" bestFit="1" customWidth="1"/>
    <col min="13834" max="13834" width="21.7109375" style="23" bestFit="1" customWidth="1"/>
    <col min="13835" max="13835" width="11.28515625" style="23" customWidth="1"/>
    <col min="13836" max="13836" width="8.28515625" style="23" bestFit="1" customWidth="1"/>
    <col min="13837" max="13837" width="9" style="23" customWidth="1"/>
    <col min="13838" max="14077" width="8.85546875" style="23"/>
    <col min="14078" max="14078" width="20.28515625" style="23" customWidth="1"/>
    <col min="14079" max="14079" width="12.140625" style="23" bestFit="1" customWidth="1"/>
    <col min="14080" max="14080" width="10.140625" style="23" bestFit="1" customWidth="1"/>
    <col min="14081" max="14081" width="16.5703125" style="23" bestFit="1" customWidth="1"/>
    <col min="14082" max="14082" width="11.28515625" style="23" bestFit="1" customWidth="1"/>
    <col min="14083" max="14083" width="19.5703125" style="23" customWidth="1"/>
    <col min="14084" max="14084" width="10.85546875" style="23" bestFit="1" customWidth="1"/>
    <col min="14085" max="14085" width="46" style="23" customWidth="1"/>
    <col min="14086" max="14086" width="14" style="23" bestFit="1" customWidth="1"/>
    <col min="14087" max="14087" width="10.7109375" style="23" bestFit="1" customWidth="1"/>
    <col min="14088" max="14088" width="10.28515625" style="23" customWidth="1"/>
    <col min="14089" max="14089" width="10" style="23" bestFit="1" customWidth="1"/>
    <col min="14090" max="14090" width="21.7109375" style="23" bestFit="1" customWidth="1"/>
    <col min="14091" max="14091" width="11.28515625" style="23" customWidth="1"/>
    <col min="14092" max="14092" width="8.28515625" style="23" bestFit="1" customWidth="1"/>
    <col min="14093" max="14093" width="9" style="23" customWidth="1"/>
    <col min="14094" max="14333" width="8.85546875" style="23"/>
    <col min="14334" max="14334" width="20.28515625" style="23" customWidth="1"/>
    <col min="14335" max="14335" width="12.140625" style="23" bestFit="1" customWidth="1"/>
    <col min="14336" max="14336" width="10.140625" style="23" bestFit="1" customWidth="1"/>
    <col min="14337" max="14337" width="16.5703125" style="23" bestFit="1" customWidth="1"/>
    <col min="14338" max="14338" width="11.28515625" style="23" bestFit="1" customWidth="1"/>
    <col min="14339" max="14339" width="19.5703125" style="23" customWidth="1"/>
    <col min="14340" max="14340" width="10.85546875" style="23" bestFit="1" customWidth="1"/>
    <col min="14341" max="14341" width="46" style="23" customWidth="1"/>
    <col min="14342" max="14342" width="14" style="23" bestFit="1" customWidth="1"/>
    <col min="14343" max="14343" width="10.7109375" style="23" bestFit="1" customWidth="1"/>
    <col min="14344" max="14344" width="10.28515625" style="23" customWidth="1"/>
    <col min="14345" max="14345" width="10" style="23" bestFit="1" customWidth="1"/>
    <col min="14346" max="14346" width="21.7109375" style="23" bestFit="1" customWidth="1"/>
    <col min="14347" max="14347" width="11.28515625" style="23" customWidth="1"/>
    <col min="14348" max="14348" width="8.28515625" style="23" bestFit="1" customWidth="1"/>
    <col min="14349" max="14349" width="9" style="23" customWidth="1"/>
    <col min="14350" max="14589" width="8.85546875" style="23"/>
    <col min="14590" max="14590" width="20.28515625" style="23" customWidth="1"/>
    <col min="14591" max="14591" width="12.140625" style="23" bestFit="1" customWidth="1"/>
    <col min="14592" max="14592" width="10.140625" style="23" bestFit="1" customWidth="1"/>
    <col min="14593" max="14593" width="16.5703125" style="23" bestFit="1" customWidth="1"/>
    <col min="14594" max="14594" width="11.28515625" style="23" bestFit="1" customWidth="1"/>
    <col min="14595" max="14595" width="19.5703125" style="23" customWidth="1"/>
    <col min="14596" max="14596" width="10.85546875" style="23" bestFit="1" customWidth="1"/>
    <col min="14597" max="14597" width="46" style="23" customWidth="1"/>
    <col min="14598" max="14598" width="14" style="23" bestFit="1" customWidth="1"/>
    <col min="14599" max="14599" width="10.7109375" style="23" bestFit="1" customWidth="1"/>
    <col min="14600" max="14600" width="10.28515625" style="23" customWidth="1"/>
    <col min="14601" max="14601" width="10" style="23" bestFit="1" customWidth="1"/>
    <col min="14602" max="14602" width="21.7109375" style="23" bestFit="1" customWidth="1"/>
    <col min="14603" max="14603" width="11.28515625" style="23" customWidth="1"/>
    <col min="14604" max="14604" width="8.28515625" style="23" bestFit="1" customWidth="1"/>
    <col min="14605" max="14605" width="9" style="23" customWidth="1"/>
    <col min="14606" max="14845" width="8.85546875" style="23"/>
    <col min="14846" max="14846" width="20.28515625" style="23" customWidth="1"/>
    <col min="14847" max="14847" width="12.140625" style="23" bestFit="1" customWidth="1"/>
    <col min="14848" max="14848" width="10.140625" style="23" bestFit="1" customWidth="1"/>
    <col min="14849" max="14849" width="16.5703125" style="23" bestFit="1" customWidth="1"/>
    <col min="14850" max="14850" width="11.28515625" style="23" bestFit="1" customWidth="1"/>
    <col min="14851" max="14851" width="19.5703125" style="23" customWidth="1"/>
    <col min="14852" max="14852" width="10.85546875" style="23" bestFit="1" customWidth="1"/>
    <col min="14853" max="14853" width="46" style="23" customWidth="1"/>
    <col min="14854" max="14854" width="14" style="23" bestFit="1" customWidth="1"/>
    <col min="14855" max="14855" width="10.7109375" style="23" bestFit="1" customWidth="1"/>
    <col min="14856" max="14856" width="10.28515625" style="23" customWidth="1"/>
    <col min="14857" max="14857" width="10" style="23" bestFit="1" customWidth="1"/>
    <col min="14858" max="14858" width="21.7109375" style="23" bestFit="1" customWidth="1"/>
    <col min="14859" max="14859" width="11.28515625" style="23" customWidth="1"/>
    <col min="14860" max="14860" width="8.28515625" style="23" bestFit="1" customWidth="1"/>
    <col min="14861" max="14861" width="9" style="23" customWidth="1"/>
    <col min="14862" max="15101" width="8.85546875" style="23"/>
    <col min="15102" max="15102" width="20.28515625" style="23" customWidth="1"/>
    <col min="15103" max="15103" width="12.140625" style="23" bestFit="1" customWidth="1"/>
    <col min="15104" max="15104" width="10.140625" style="23" bestFit="1" customWidth="1"/>
    <col min="15105" max="15105" width="16.5703125" style="23" bestFit="1" customWidth="1"/>
    <col min="15106" max="15106" width="11.28515625" style="23" bestFit="1" customWidth="1"/>
    <col min="15107" max="15107" width="19.5703125" style="23" customWidth="1"/>
    <col min="15108" max="15108" width="10.85546875" style="23" bestFit="1" customWidth="1"/>
    <col min="15109" max="15109" width="46" style="23" customWidth="1"/>
    <col min="15110" max="15110" width="14" style="23" bestFit="1" customWidth="1"/>
    <col min="15111" max="15111" width="10.7109375" style="23" bestFit="1" customWidth="1"/>
    <col min="15112" max="15112" width="10.28515625" style="23" customWidth="1"/>
    <col min="15113" max="15113" width="10" style="23" bestFit="1" customWidth="1"/>
    <col min="15114" max="15114" width="21.7109375" style="23" bestFit="1" customWidth="1"/>
    <col min="15115" max="15115" width="11.28515625" style="23" customWidth="1"/>
    <col min="15116" max="15116" width="8.28515625" style="23" bestFit="1" customWidth="1"/>
    <col min="15117" max="15117" width="9" style="23" customWidth="1"/>
    <col min="15118" max="15357" width="8.85546875" style="23"/>
    <col min="15358" max="15358" width="20.28515625" style="23" customWidth="1"/>
    <col min="15359" max="15359" width="12.140625" style="23" bestFit="1" customWidth="1"/>
    <col min="15360" max="15360" width="10.140625" style="23" bestFit="1" customWidth="1"/>
    <col min="15361" max="15361" width="16.5703125" style="23" bestFit="1" customWidth="1"/>
    <col min="15362" max="15362" width="11.28515625" style="23" bestFit="1" customWidth="1"/>
    <col min="15363" max="15363" width="19.5703125" style="23" customWidth="1"/>
    <col min="15364" max="15364" width="10.85546875" style="23" bestFit="1" customWidth="1"/>
    <col min="15365" max="15365" width="46" style="23" customWidth="1"/>
    <col min="15366" max="15366" width="14" style="23" bestFit="1" customWidth="1"/>
    <col min="15367" max="15367" width="10.7109375" style="23" bestFit="1" customWidth="1"/>
    <col min="15368" max="15368" width="10.28515625" style="23" customWidth="1"/>
    <col min="15369" max="15369" width="10" style="23" bestFit="1" customWidth="1"/>
    <col min="15370" max="15370" width="21.7109375" style="23" bestFit="1" customWidth="1"/>
    <col min="15371" max="15371" width="11.28515625" style="23" customWidth="1"/>
    <col min="15372" max="15372" width="8.28515625" style="23" bestFit="1" customWidth="1"/>
    <col min="15373" max="15373" width="9" style="23" customWidth="1"/>
    <col min="15374" max="15613" width="8.85546875" style="23"/>
    <col min="15614" max="15614" width="20.28515625" style="23" customWidth="1"/>
    <col min="15615" max="15615" width="12.140625" style="23" bestFit="1" customWidth="1"/>
    <col min="15616" max="15616" width="10.140625" style="23" bestFit="1" customWidth="1"/>
    <col min="15617" max="15617" width="16.5703125" style="23" bestFit="1" customWidth="1"/>
    <col min="15618" max="15618" width="11.28515625" style="23" bestFit="1" customWidth="1"/>
    <col min="15619" max="15619" width="19.5703125" style="23" customWidth="1"/>
    <col min="15620" max="15620" width="10.85546875" style="23" bestFit="1" customWidth="1"/>
    <col min="15621" max="15621" width="46" style="23" customWidth="1"/>
    <col min="15622" max="15622" width="14" style="23" bestFit="1" customWidth="1"/>
    <col min="15623" max="15623" width="10.7109375" style="23" bestFit="1" customWidth="1"/>
    <col min="15624" max="15624" width="10.28515625" style="23" customWidth="1"/>
    <col min="15625" max="15625" width="10" style="23" bestFit="1" customWidth="1"/>
    <col min="15626" max="15626" width="21.7109375" style="23" bestFit="1" customWidth="1"/>
    <col min="15627" max="15627" width="11.28515625" style="23" customWidth="1"/>
    <col min="15628" max="15628" width="8.28515625" style="23" bestFit="1" customWidth="1"/>
    <col min="15629" max="15629" width="9" style="23" customWidth="1"/>
    <col min="15630" max="15869" width="8.85546875" style="23"/>
    <col min="15870" max="15870" width="20.28515625" style="23" customWidth="1"/>
    <col min="15871" max="15871" width="12.140625" style="23" bestFit="1" customWidth="1"/>
    <col min="15872" max="15872" width="10.140625" style="23" bestFit="1" customWidth="1"/>
    <col min="15873" max="15873" width="16.5703125" style="23" bestFit="1" customWidth="1"/>
    <col min="15874" max="15874" width="11.28515625" style="23" bestFit="1" customWidth="1"/>
    <col min="15875" max="15875" width="19.5703125" style="23" customWidth="1"/>
    <col min="15876" max="15876" width="10.85546875" style="23" bestFit="1" customWidth="1"/>
    <col min="15877" max="15877" width="46" style="23" customWidth="1"/>
    <col min="15878" max="15878" width="14" style="23" bestFit="1" customWidth="1"/>
    <col min="15879" max="15879" width="10.7109375" style="23" bestFit="1" customWidth="1"/>
    <col min="15880" max="15880" width="10.28515625" style="23" customWidth="1"/>
    <col min="15881" max="15881" width="10" style="23" bestFit="1" customWidth="1"/>
    <col min="15882" max="15882" width="21.7109375" style="23" bestFit="1" customWidth="1"/>
    <col min="15883" max="15883" width="11.28515625" style="23" customWidth="1"/>
    <col min="15884" max="15884" width="8.28515625" style="23" bestFit="1" customWidth="1"/>
    <col min="15885" max="15885" width="9" style="23" customWidth="1"/>
    <col min="15886" max="16125" width="8.85546875" style="23"/>
    <col min="16126" max="16126" width="20.28515625" style="23" customWidth="1"/>
    <col min="16127" max="16127" width="12.140625" style="23" bestFit="1" customWidth="1"/>
    <col min="16128" max="16128" width="10.140625" style="23" bestFit="1" customWidth="1"/>
    <col min="16129" max="16129" width="16.5703125" style="23" bestFit="1" customWidth="1"/>
    <col min="16130" max="16130" width="11.28515625" style="23" bestFit="1" customWidth="1"/>
    <col min="16131" max="16131" width="19.5703125" style="23" customWidth="1"/>
    <col min="16132" max="16132" width="10.85546875" style="23" bestFit="1" customWidth="1"/>
    <col min="16133" max="16133" width="46" style="23" customWidth="1"/>
    <col min="16134" max="16134" width="14" style="23" bestFit="1" customWidth="1"/>
    <col min="16135" max="16135" width="10.7109375" style="23" bestFit="1" customWidth="1"/>
    <col min="16136" max="16136" width="10.28515625" style="23" customWidth="1"/>
    <col min="16137" max="16137" width="10" style="23" bestFit="1" customWidth="1"/>
    <col min="16138" max="16138" width="21.7109375" style="23" bestFit="1" customWidth="1"/>
    <col min="16139" max="16139" width="11.28515625" style="23" customWidth="1"/>
    <col min="16140" max="16140" width="8.28515625" style="23" bestFit="1" customWidth="1"/>
    <col min="16141" max="16141" width="9" style="23" customWidth="1"/>
    <col min="16142" max="16384" width="8.85546875" style="23"/>
  </cols>
  <sheetData>
    <row r="1" spans="1:14" s="20" customFormat="1" ht="27" customHeight="1" x14ac:dyDescent="0.25">
      <c r="A1" s="40" t="s">
        <v>1</v>
      </c>
      <c r="B1" s="40" t="s">
        <v>2</v>
      </c>
      <c r="C1" s="40" t="s">
        <v>4</v>
      </c>
      <c r="D1" s="40" t="s">
        <v>5</v>
      </c>
      <c r="E1" s="40" t="s">
        <v>6</v>
      </c>
      <c r="F1" s="41" t="s">
        <v>7</v>
      </c>
      <c r="G1" s="40" t="s">
        <v>8</v>
      </c>
      <c r="H1" s="40" t="s">
        <v>9</v>
      </c>
      <c r="I1" s="42" t="s">
        <v>10</v>
      </c>
      <c r="J1" s="42" t="s">
        <v>11</v>
      </c>
      <c r="K1" s="42" t="s">
        <v>12</v>
      </c>
      <c r="L1" s="42" t="s">
        <v>13</v>
      </c>
      <c r="M1" s="42" t="s">
        <v>14</v>
      </c>
      <c r="N1" s="42" t="s">
        <v>15</v>
      </c>
    </row>
    <row r="2" spans="1:14" ht="21.75" customHeight="1" x14ac:dyDescent="0.25">
      <c r="A2" s="68" t="s">
        <v>26</v>
      </c>
      <c r="B2" s="33" t="s">
        <v>98</v>
      </c>
      <c r="C2" s="33">
        <v>2195060065</v>
      </c>
      <c r="D2" s="65">
        <v>43557</v>
      </c>
      <c r="E2" s="65">
        <v>43558</v>
      </c>
      <c r="F2" s="64" t="s">
        <v>136</v>
      </c>
      <c r="G2" s="33" t="s">
        <v>127</v>
      </c>
      <c r="H2" s="35">
        <v>3519.32</v>
      </c>
      <c r="I2" s="67">
        <v>322</v>
      </c>
      <c r="J2" s="21">
        <v>1</v>
      </c>
      <c r="K2" s="39">
        <v>322</v>
      </c>
      <c r="L2" s="39">
        <v>0</v>
      </c>
      <c r="M2" s="39">
        <v>66.569999999999993</v>
      </c>
      <c r="N2" s="39">
        <f t="shared" ref="N2:N15" si="0">H2+K2+L2+M2</f>
        <v>3907.8900000000003</v>
      </c>
    </row>
    <row r="3" spans="1:14" ht="21.75" customHeight="1" x14ac:dyDescent="0.25">
      <c r="A3" s="32" t="s">
        <v>128</v>
      </c>
      <c r="B3" s="33" t="s">
        <v>98</v>
      </c>
      <c r="C3" s="33">
        <v>2195065880</v>
      </c>
      <c r="D3" s="65">
        <v>43557</v>
      </c>
      <c r="E3" s="65">
        <v>43558</v>
      </c>
      <c r="F3" s="64" t="s">
        <v>136</v>
      </c>
      <c r="G3" s="33" t="s">
        <v>127</v>
      </c>
      <c r="H3" s="35">
        <v>3519.32</v>
      </c>
      <c r="I3" s="67">
        <v>289.89999999999998</v>
      </c>
      <c r="J3" s="21">
        <v>1</v>
      </c>
      <c r="K3" s="39">
        <f>I3*J3</f>
        <v>289.89999999999998</v>
      </c>
      <c r="L3" s="39">
        <v>0</v>
      </c>
      <c r="M3" s="39">
        <v>120.12</v>
      </c>
      <c r="N3" s="39">
        <f t="shared" si="0"/>
        <v>3929.34</v>
      </c>
    </row>
    <row r="4" spans="1:14" ht="21.75" customHeight="1" x14ac:dyDescent="0.25">
      <c r="A4" s="32" t="s">
        <v>137</v>
      </c>
      <c r="B4" s="33" t="s">
        <v>98</v>
      </c>
      <c r="C4" s="33">
        <v>2195066308</v>
      </c>
      <c r="D4" s="65">
        <v>43557</v>
      </c>
      <c r="E4" s="65">
        <v>43558</v>
      </c>
      <c r="F4" s="64" t="s">
        <v>136</v>
      </c>
      <c r="G4" s="33" t="s">
        <v>127</v>
      </c>
      <c r="H4" s="35">
        <v>3519.32</v>
      </c>
      <c r="I4" s="67">
        <v>289.89999999999998</v>
      </c>
      <c r="J4" s="21">
        <v>1</v>
      </c>
      <c r="K4" s="39">
        <f>I4*J4</f>
        <v>289.89999999999998</v>
      </c>
      <c r="L4" s="39">
        <v>0</v>
      </c>
      <c r="M4" s="39">
        <v>54</v>
      </c>
      <c r="N4" s="39">
        <f t="shared" si="0"/>
        <v>3863.2200000000003</v>
      </c>
    </row>
    <row r="5" spans="1:14" ht="21.75" customHeight="1" x14ac:dyDescent="0.25">
      <c r="A5" s="68" t="s">
        <v>138</v>
      </c>
      <c r="B5" s="33" t="s">
        <v>98</v>
      </c>
      <c r="C5" s="33">
        <v>2194989610</v>
      </c>
      <c r="D5" s="65">
        <v>43563</v>
      </c>
      <c r="E5" s="65">
        <v>43563</v>
      </c>
      <c r="F5" s="64" t="s">
        <v>139</v>
      </c>
      <c r="G5" s="33" t="s">
        <v>120</v>
      </c>
      <c r="H5" s="35">
        <v>971.68</v>
      </c>
      <c r="I5" s="67">
        <v>0</v>
      </c>
      <c r="J5" s="21">
        <v>0</v>
      </c>
      <c r="K5" s="39">
        <v>0</v>
      </c>
      <c r="L5" s="39">
        <v>0</v>
      </c>
      <c r="M5" s="39">
        <v>168.8</v>
      </c>
      <c r="N5" s="39">
        <f t="shared" si="0"/>
        <v>1140.48</v>
      </c>
    </row>
    <row r="6" spans="1:14" ht="21.75" customHeight="1" x14ac:dyDescent="0.25">
      <c r="A6" s="32" t="s">
        <v>22</v>
      </c>
      <c r="B6" s="33" t="s">
        <v>98</v>
      </c>
      <c r="C6" s="33" t="s">
        <v>140</v>
      </c>
      <c r="D6" s="34" t="s">
        <v>141</v>
      </c>
      <c r="E6" s="34" t="s">
        <v>142</v>
      </c>
      <c r="F6" s="64" t="s">
        <v>143</v>
      </c>
      <c r="G6" s="33" t="s">
        <v>127</v>
      </c>
      <c r="H6" s="35">
        <v>3061.84</v>
      </c>
      <c r="I6" s="63">
        <v>652.04999999999995</v>
      </c>
      <c r="J6" s="21">
        <v>2</v>
      </c>
      <c r="K6" s="39">
        <f>I6/2</f>
        <v>326.02499999999998</v>
      </c>
      <c r="L6" s="39">
        <v>224.98</v>
      </c>
      <c r="M6" s="39">
        <v>209.9</v>
      </c>
      <c r="N6" s="39">
        <f t="shared" si="0"/>
        <v>3822.7450000000003</v>
      </c>
    </row>
    <row r="7" spans="1:14" ht="21.75" customHeight="1" x14ac:dyDescent="0.25">
      <c r="A7" s="32" t="s">
        <v>117</v>
      </c>
      <c r="B7" s="33" t="s">
        <v>108</v>
      </c>
      <c r="C7" s="33" t="s">
        <v>144</v>
      </c>
      <c r="D7" s="34" t="s">
        <v>141</v>
      </c>
      <c r="E7" s="34" t="s">
        <v>145</v>
      </c>
      <c r="F7" s="64" t="s">
        <v>146</v>
      </c>
      <c r="G7" s="33" t="s">
        <v>120</v>
      </c>
      <c r="H7" s="35">
        <v>1416.7</v>
      </c>
      <c r="I7" s="63">
        <v>429.2</v>
      </c>
      <c r="J7" s="21">
        <v>1</v>
      </c>
      <c r="K7" s="39">
        <f>I7*J7</f>
        <v>429.2</v>
      </c>
      <c r="L7" s="39">
        <v>26.9</v>
      </c>
      <c r="M7" s="39">
        <v>159</v>
      </c>
      <c r="N7" s="39">
        <f t="shared" si="0"/>
        <v>2031.8000000000002</v>
      </c>
    </row>
    <row r="8" spans="1:14" ht="21.75" customHeight="1" x14ac:dyDescent="0.25">
      <c r="A8" s="32" t="s">
        <v>137</v>
      </c>
      <c r="B8" s="33" t="s">
        <v>98</v>
      </c>
      <c r="C8" s="33" t="s">
        <v>147</v>
      </c>
      <c r="D8" s="34" t="s">
        <v>141</v>
      </c>
      <c r="E8" s="34" t="s">
        <v>145</v>
      </c>
      <c r="F8" s="64" t="s">
        <v>148</v>
      </c>
      <c r="G8" s="33" t="s">
        <v>125</v>
      </c>
      <c r="H8" s="35">
        <v>3046.84</v>
      </c>
      <c r="I8" s="63">
        <v>312.05</v>
      </c>
      <c r="J8" s="21">
        <v>1</v>
      </c>
      <c r="K8" s="39">
        <f>J8*I8</f>
        <v>312.05</v>
      </c>
      <c r="L8" s="39">
        <v>148.03</v>
      </c>
      <c r="M8" s="39">
        <v>156</v>
      </c>
      <c r="N8" s="39">
        <f t="shared" si="0"/>
        <v>3662.9200000000005</v>
      </c>
    </row>
    <row r="9" spans="1:14" ht="21.75" customHeight="1" x14ac:dyDescent="0.25">
      <c r="A9" s="32" t="s">
        <v>137</v>
      </c>
      <c r="B9" s="33" t="s">
        <v>108</v>
      </c>
      <c r="C9" s="33" t="s">
        <v>149</v>
      </c>
      <c r="D9" s="34" t="s">
        <v>150</v>
      </c>
      <c r="E9" s="34" t="s">
        <v>151</v>
      </c>
      <c r="F9" s="64" t="s">
        <v>152</v>
      </c>
      <c r="G9" s="33" t="s">
        <v>127</v>
      </c>
      <c r="H9" s="35">
        <f>3361.24+51</f>
        <v>3412.24</v>
      </c>
      <c r="I9" s="67">
        <v>0</v>
      </c>
      <c r="J9" s="21">
        <v>0</v>
      </c>
      <c r="K9" s="39">
        <v>0</v>
      </c>
      <c r="L9" s="39">
        <v>0</v>
      </c>
      <c r="M9" s="39">
        <v>309</v>
      </c>
      <c r="N9" s="39">
        <f t="shared" si="0"/>
        <v>3721.24</v>
      </c>
    </row>
    <row r="10" spans="1:14" ht="21.75" customHeight="1" x14ac:dyDescent="0.25">
      <c r="A10" s="68" t="s">
        <v>83</v>
      </c>
      <c r="B10" s="33" t="s">
        <v>108</v>
      </c>
      <c r="C10" s="33" t="s">
        <v>153</v>
      </c>
      <c r="D10" s="34" t="s">
        <v>150</v>
      </c>
      <c r="E10" s="34" t="s">
        <v>151</v>
      </c>
      <c r="F10" s="64" t="s">
        <v>152</v>
      </c>
      <c r="G10" s="33" t="s">
        <v>154</v>
      </c>
      <c r="H10" s="35">
        <v>2796.64</v>
      </c>
      <c r="I10" s="67">
        <v>186.5</v>
      </c>
      <c r="J10" s="21">
        <v>2</v>
      </c>
      <c r="K10" s="39">
        <v>373</v>
      </c>
      <c r="L10" s="39">
        <v>167.65</v>
      </c>
      <c r="M10" s="39">
        <v>302.18</v>
      </c>
      <c r="N10" s="39">
        <f t="shared" si="0"/>
        <v>3639.47</v>
      </c>
    </row>
    <row r="11" spans="1:14" ht="21.75" customHeight="1" x14ac:dyDescent="0.25">
      <c r="A11" s="32" t="s">
        <v>155</v>
      </c>
      <c r="B11" s="33" t="s">
        <v>108</v>
      </c>
      <c r="C11" s="33" t="s">
        <v>156</v>
      </c>
      <c r="D11" s="34" t="s">
        <v>150</v>
      </c>
      <c r="E11" s="34" t="s">
        <v>157</v>
      </c>
      <c r="F11" s="64" t="s">
        <v>158</v>
      </c>
      <c r="G11" s="33" t="s">
        <v>127</v>
      </c>
      <c r="H11" s="35">
        <v>3060.24</v>
      </c>
      <c r="I11" s="63">
        <v>181.51</v>
      </c>
      <c r="J11" s="21">
        <v>1</v>
      </c>
      <c r="K11" s="39">
        <f>I11*J11</f>
        <v>181.51</v>
      </c>
      <c r="L11" s="39">
        <v>86.1</v>
      </c>
      <c r="M11" s="39">
        <v>114.06</v>
      </c>
      <c r="N11" s="39">
        <f t="shared" si="0"/>
        <v>3441.91</v>
      </c>
    </row>
    <row r="12" spans="1:14" ht="21.75" customHeight="1" x14ac:dyDescent="0.25">
      <c r="A12" s="32" t="s">
        <v>137</v>
      </c>
      <c r="B12" s="33" t="s">
        <v>108</v>
      </c>
      <c r="C12" s="33" t="s">
        <v>159</v>
      </c>
      <c r="D12" s="34" t="s">
        <v>157</v>
      </c>
      <c r="E12" s="34" t="s">
        <v>157</v>
      </c>
      <c r="F12" s="64" t="s">
        <v>160</v>
      </c>
      <c r="G12" s="33" t="s">
        <v>65</v>
      </c>
      <c r="H12" s="35">
        <v>1829.39</v>
      </c>
      <c r="I12" s="67">
        <v>0</v>
      </c>
      <c r="J12" s="21">
        <v>0</v>
      </c>
      <c r="K12" s="39">
        <v>0</v>
      </c>
      <c r="L12" s="39">
        <v>0</v>
      </c>
      <c r="M12" s="39">
        <v>0</v>
      </c>
      <c r="N12" s="39">
        <f t="shared" si="0"/>
        <v>1829.39</v>
      </c>
    </row>
    <row r="13" spans="1:14" ht="21.75" customHeight="1" x14ac:dyDescent="0.25">
      <c r="A13" s="32" t="s">
        <v>161</v>
      </c>
      <c r="B13" s="33" t="s">
        <v>98</v>
      </c>
      <c r="C13" s="33" t="s">
        <v>162</v>
      </c>
      <c r="D13" s="34" t="s">
        <v>157</v>
      </c>
      <c r="E13" s="34" t="s">
        <v>151</v>
      </c>
      <c r="F13" s="64" t="s">
        <v>163</v>
      </c>
      <c r="G13" s="33" t="s">
        <v>164</v>
      </c>
      <c r="H13" s="66">
        <v>986.65</v>
      </c>
      <c r="I13" s="63">
        <v>320.37</v>
      </c>
      <c r="J13" s="21">
        <v>1</v>
      </c>
      <c r="K13" s="39">
        <f>I13*J13</f>
        <v>320.37</v>
      </c>
      <c r="L13" s="39">
        <v>40.799999999999997</v>
      </c>
      <c r="M13" s="39">
        <v>54</v>
      </c>
      <c r="N13" s="39">
        <f t="shared" si="0"/>
        <v>1401.82</v>
      </c>
    </row>
    <row r="14" spans="1:14" ht="21.75" customHeight="1" x14ac:dyDescent="0.25">
      <c r="A14" s="32" t="s">
        <v>97</v>
      </c>
      <c r="B14" s="33" t="s">
        <v>108</v>
      </c>
      <c r="C14" s="33" t="s">
        <v>165</v>
      </c>
      <c r="D14" s="34" t="s">
        <v>151</v>
      </c>
      <c r="E14" s="34" t="s">
        <v>166</v>
      </c>
      <c r="F14" s="64" t="s">
        <v>136</v>
      </c>
      <c r="G14" s="33" t="s">
        <v>127</v>
      </c>
      <c r="H14" s="35">
        <v>3060.24</v>
      </c>
      <c r="I14" s="63">
        <v>200.56</v>
      </c>
      <c r="J14" s="21">
        <v>1</v>
      </c>
      <c r="K14" s="39">
        <f>I14*J14</f>
        <v>200.56</v>
      </c>
      <c r="L14" s="39">
        <v>71.5</v>
      </c>
      <c r="M14" s="39">
        <v>164.75</v>
      </c>
      <c r="N14" s="39">
        <f t="shared" si="0"/>
        <v>3497.0499999999997</v>
      </c>
    </row>
    <row r="15" spans="1:14" ht="21.75" customHeight="1" x14ac:dyDescent="0.25">
      <c r="A15" s="32" t="s">
        <v>167</v>
      </c>
      <c r="B15" s="33" t="s">
        <v>98</v>
      </c>
      <c r="C15" s="33" t="s">
        <v>168</v>
      </c>
      <c r="D15" s="34" t="s">
        <v>151</v>
      </c>
      <c r="E15" s="34" t="s">
        <v>151</v>
      </c>
      <c r="F15" s="64" t="s">
        <v>169</v>
      </c>
      <c r="G15" s="33" t="s">
        <v>164</v>
      </c>
      <c r="H15" s="35">
        <v>1964.41</v>
      </c>
      <c r="I15" s="67">
        <v>0</v>
      </c>
      <c r="J15" s="21">
        <v>0</v>
      </c>
      <c r="K15" s="39">
        <v>0</v>
      </c>
      <c r="L15" s="39">
        <v>0</v>
      </c>
      <c r="M15" s="39">
        <v>0</v>
      </c>
      <c r="N15" s="39">
        <f t="shared" si="0"/>
        <v>1964.41</v>
      </c>
    </row>
    <row r="16" spans="1:14" ht="18" customHeight="1" x14ac:dyDescent="0.25">
      <c r="A16" s="24" t="s">
        <v>44</v>
      </c>
      <c r="H16" s="38">
        <f>SUM(H2:H15)</f>
        <v>36164.83</v>
      </c>
      <c r="K16" s="191">
        <f>SUM(K2:K15)</f>
        <v>3044.5149999999999</v>
      </c>
      <c r="L16" s="191">
        <f t="shared" ref="L16:M16" si="1">SUM(L2:L15)</f>
        <v>765.95999999999992</v>
      </c>
      <c r="M16" s="191">
        <f t="shared" si="1"/>
        <v>1878.3799999999999</v>
      </c>
      <c r="N16" s="38">
        <f>SUM(N2:N15)</f>
        <v>41853.685000000005</v>
      </c>
    </row>
    <row r="17" spans="1:1" x14ac:dyDescent="0.25">
      <c r="A17" s="24" t="s">
        <v>44</v>
      </c>
    </row>
    <row r="18" spans="1:1" x14ac:dyDescent="0.25">
      <c r="A18" s="24" t="s">
        <v>44</v>
      </c>
    </row>
    <row r="19" spans="1:1" x14ac:dyDescent="0.25">
      <c r="A19" s="24" t="s">
        <v>44</v>
      </c>
    </row>
    <row r="20" spans="1:1" x14ac:dyDescent="0.25">
      <c r="A20" s="24" t="s">
        <v>44</v>
      </c>
    </row>
    <row r="21" spans="1:1" x14ac:dyDescent="0.25">
      <c r="A21" s="24" t="s">
        <v>44</v>
      </c>
    </row>
    <row r="22" spans="1:1" x14ac:dyDescent="0.25">
      <c r="A22" s="24" t="s">
        <v>44</v>
      </c>
    </row>
    <row r="23" spans="1:1" x14ac:dyDescent="0.25">
      <c r="A23" s="24" t="s">
        <v>44</v>
      </c>
    </row>
    <row r="24" spans="1:1" x14ac:dyDescent="0.25">
      <c r="A24" s="24" t="s">
        <v>44</v>
      </c>
    </row>
    <row r="25" spans="1:1" x14ac:dyDescent="0.25">
      <c r="A25" s="24" t="s">
        <v>44</v>
      </c>
    </row>
    <row r="26" spans="1:1" x14ac:dyDescent="0.25">
      <c r="A26" s="24" t="s">
        <v>44</v>
      </c>
    </row>
    <row r="27" spans="1:1" x14ac:dyDescent="0.25">
      <c r="A27" s="24" t="s">
        <v>44</v>
      </c>
    </row>
    <row r="28" spans="1:1" x14ac:dyDescent="0.25">
      <c r="A28" s="24" t="s">
        <v>44</v>
      </c>
    </row>
    <row r="29" spans="1:1" x14ac:dyDescent="0.25">
      <c r="A29" s="24" t="s">
        <v>44</v>
      </c>
    </row>
    <row r="30" spans="1:1" x14ac:dyDescent="0.25">
      <c r="A30" s="24" t="s">
        <v>44</v>
      </c>
    </row>
    <row r="31" spans="1:1" x14ac:dyDescent="0.25">
      <c r="A31" s="24" t="s">
        <v>44</v>
      </c>
    </row>
    <row r="32" spans="1:1" x14ac:dyDescent="0.25">
      <c r="A32" s="24" t="s">
        <v>44</v>
      </c>
    </row>
    <row r="33" spans="1:1" x14ac:dyDescent="0.25">
      <c r="A33" s="24" t="s">
        <v>44</v>
      </c>
    </row>
    <row r="34" spans="1:1" x14ac:dyDescent="0.25">
      <c r="A34" s="24" t="s">
        <v>44</v>
      </c>
    </row>
    <row r="35" spans="1:1" x14ac:dyDescent="0.25">
      <c r="A35" s="24" t="s">
        <v>44</v>
      </c>
    </row>
    <row r="36" spans="1:1" x14ac:dyDescent="0.25">
      <c r="A36" s="24" t="s">
        <v>44</v>
      </c>
    </row>
    <row r="37" spans="1:1" x14ac:dyDescent="0.25">
      <c r="A37" s="24" t="s">
        <v>44</v>
      </c>
    </row>
    <row r="38" spans="1:1" x14ac:dyDescent="0.25">
      <c r="A38" s="24" t="s">
        <v>44</v>
      </c>
    </row>
    <row r="39" spans="1:1" x14ac:dyDescent="0.25">
      <c r="A39" s="24" t="s">
        <v>44</v>
      </c>
    </row>
    <row r="40" spans="1:1" x14ac:dyDescent="0.25">
      <c r="A40" s="24" t="s">
        <v>44</v>
      </c>
    </row>
    <row r="41" spans="1:1" x14ac:dyDescent="0.25">
      <c r="A41" s="24" t="s">
        <v>44</v>
      </c>
    </row>
    <row r="42" spans="1:1" x14ac:dyDescent="0.25">
      <c r="A42" s="24" t="s">
        <v>44</v>
      </c>
    </row>
    <row r="43" spans="1:1" x14ac:dyDescent="0.25">
      <c r="A43" s="24" t="s">
        <v>44</v>
      </c>
    </row>
    <row r="44" spans="1:1" x14ac:dyDescent="0.25">
      <c r="A44" s="24" t="s">
        <v>44</v>
      </c>
    </row>
    <row r="45" spans="1:1" x14ac:dyDescent="0.25">
      <c r="A45" s="24" t="s">
        <v>44</v>
      </c>
    </row>
    <row r="46" spans="1:1" x14ac:dyDescent="0.25">
      <c r="A46" s="24" t="s">
        <v>44</v>
      </c>
    </row>
    <row r="47" spans="1:1" x14ac:dyDescent="0.25">
      <c r="A47" s="24" t="s">
        <v>44</v>
      </c>
    </row>
    <row r="48" spans="1:1" x14ac:dyDescent="0.25">
      <c r="A48" s="24" t="s">
        <v>44</v>
      </c>
    </row>
    <row r="49" spans="1:1" x14ac:dyDescent="0.25">
      <c r="A49" s="24" t="s">
        <v>44</v>
      </c>
    </row>
    <row r="50" spans="1:1" x14ac:dyDescent="0.25">
      <c r="A50" s="24" t="s">
        <v>44</v>
      </c>
    </row>
    <row r="51" spans="1:1" x14ac:dyDescent="0.25">
      <c r="A51" s="24" t="s">
        <v>44</v>
      </c>
    </row>
    <row r="52" spans="1:1" x14ac:dyDescent="0.25">
      <c r="A52" s="24" t="s">
        <v>44</v>
      </c>
    </row>
    <row r="53" spans="1:1" x14ac:dyDescent="0.25">
      <c r="A53" s="24" t="s">
        <v>44</v>
      </c>
    </row>
    <row r="54" spans="1:1" x14ac:dyDescent="0.25">
      <c r="A54" s="24" t="s">
        <v>44</v>
      </c>
    </row>
    <row r="55" spans="1:1" x14ac:dyDescent="0.25">
      <c r="A55" s="24" t="s">
        <v>44</v>
      </c>
    </row>
    <row r="56" spans="1:1" x14ac:dyDescent="0.25">
      <c r="A56" s="24" t="s">
        <v>44</v>
      </c>
    </row>
    <row r="57" spans="1:1" x14ac:dyDescent="0.25">
      <c r="A57" s="24" t="s">
        <v>44</v>
      </c>
    </row>
    <row r="58" spans="1:1" x14ac:dyDescent="0.25">
      <c r="A58" s="24" t="s">
        <v>44</v>
      </c>
    </row>
    <row r="59" spans="1:1" x14ac:dyDescent="0.25">
      <c r="A59" s="24" t="s">
        <v>44</v>
      </c>
    </row>
    <row r="60" spans="1:1" x14ac:dyDescent="0.25">
      <c r="A60" s="24" t="s">
        <v>44</v>
      </c>
    </row>
    <row r="61" spans="1:1" x14ac:dyDescent="0.25">
      <c r="A61" s="24" t="s">
        <v>44</v>
      </c>
    </row>
    <row r="62" spans="1:1" x14ac:dyDescent="0.25">
      <c r="A62" s="24" t="s">
        <v>44</v>
      </c>
    </row>
    <row r="63" spans="1:1" x14ac:dyDescent="0.25">
      <c r="A63" s="24" t="s">
        <v>44</v>
      </c>
    </row>
    <row r="64" spans="1:1" x14ac:dyDescent="0.25">
      <c r="A64" s="24" t="s">
        <v>44</v>
      </c>
    </row>
    <row r="65" spans="1:1" x14ac:dyDescent="0.25">
      <c r="A65" s="24" t="s">
        <v>44</v>
      </c>
    </row>
    <row r="66" spans="1:1" x14ac:dyDescent="0.25">
      <c r="A66" s="24" t="s">
        <v>44</v>
      </c>
    </row>
    <row r="67" spans="1:1" x14ac:dyDescent="0.25">
      <c r="A67" s="24" t="s">
        <v>44</v>
      </c>
    </row>
    <row r="68" spans="1:1" x14ac:dyDescent="0.25">
      <c r="A68" s="24" t="s">
        <v>44</v>
      </c>
    </row>
    <row r="69" spans="1:1" x14ac:dyDescent="0.25">
      <c r="A69" s="24" t="s">
        <v>44</v>
      </c>
    </row>
    <row r="70" spans="1:1" x14ac:dyDescent="0.25">
      <c r="A70" s="24" t="s">
        <v>44</v>
      </c>
    </row>
    <row r="71" spans="1:1" x14ac:dyDescent="0.25">
      <c r="A71" s="24" t="s">
        <v>44</v>
      </c>
    </row>
    <row r="72" spans="1:1" x14ac:dyDescent="0.25">
      <c r="A72" s="24" t="s">
        <v>44</v>
      </c>
    </row>
    <row r="73" spans="1:1" x14ac:dyDescent="0.25">
      <c r="A73" s="24" t="s">
        <v>44</v>
      </c>
    </row>
    <row r="74" spans="1:1" x14ac:dyDescent="0.25">
      <c r="A74" s="24" t="s">
        <v>44</v>
      </c>
    </row>
    <row r="75" spans="1:1" x14ac:dyDescent="0.25">
      <c r="A75" s="24" t="s">
        <v>44</v>
      </c>
    </row>
    <row r="76" spans="1:1" x14ac:dyDescent="0.25">
      <c r="A76" s="24" t="s">
        <v>44</v>
      </c>
    </row>
    <row r="77" spans="1:1" x14ac:dyDescent="0.25">
      <c r="A77" s="24" t="s">
        <v>44</v>
      </c>
    </row>
    <row r="78" spans="1:1" x14ac:dyDescent="0.25">
      <c r="A78" s="24" t="s">
        <v>44</v>
      </c>
    </row>
    <row r="79" spans="1:1" x14ac:dyDescent="0.25">
      <c r="A79" s="24" t="s">
        <v>44</v>
      </c>
    </row>
    <row r="80" spans="1:1" x14ac:dyDescent="0.25">
      <c r="A80" s="24" t="s">
        <v>44</v>
      </c>
    </row>
    <row r="81" spans="1:1" x14ac:dyDescent="0.25">
      <c r="A81" s="24" t="s">
        <v>44</v>
      </c>
    </row>
    <row r="82" spans="1:1" x14ac:dyDescent="0.25">
      <c r="A82" s="24" t="s">
        <v>44</v>
      </c>
    </row>
    <row r="83" spans="1:1" x14ac:dyDescent="0.25">
      <c r="A83" s="24" t="s">
        <v>44</v>
      </c>
    </row>
    <row r="84" spans="1:1" x14ac:dyDescent="0.25">
      <c r="A84" s="24" t="s">
        <v>44</v>
      </c>
    </row>
    <row r="85" spans="1:1" x14ac:dyDescent="0.25">
      <c r="A85" s="24" t="s">
        <v>44</v>
      </c>
    </row>
    <row r="86" spans="1:1" x14ac:dyDescent="0.25">
      <c r="A86" s="24" t="s">
        <v>44</v>
      </c>
    </row>
    <row r="87" spans="1:1" x14ac:dyDescent="0.25">
      <c r="A87" s="24" t="s">
        <v>44</v>
      </c>
    </row>
    <row r="88" spans="1:1" x14ac:dyDescent="0.25">
      <c r="A88" s="24" t="s">
        <v>44</v>
      </c>
    </row>
    <row r="89" spans="1:1" x14ac:dyDescent="0.25">
      <c r="A89" s="24" t="s">
        <v>44</v>
      </c>
    </row>
    <row r="90" spans="1:1" x14ac:dyDescent="0.25">
      <c r="A90" s="24" t="s">
        <v>44</v>
      </c>
    </row>
    <row r="91" spans="1:1" x14ac:dyDescent="0.25">
      <c r="A91" s="24" t="s">
        <v>44</v>
      </c>
    </row>
    <row r="92" spans="1:1" x14ac:dyDescent="0.25">
      <c r="A92" s="24" t="s">
        <v>44</v>
      </c>
    </row>
    <row r="93" spans="1:1" x14ac:dyDescent="0.25">
      <c r="A93" s="24" t="s">
        <v>44</v>
      </c>
    </row>
    <row r="94" spans="1:1" x14ac:dyDescent="0.25">
      <c r="A94" s="24" t="s">
        <v>44</v>
      </c>
    </row>
    <row r="95" spans="1:1" x14ac:dyDescent="0.25">
      <c r="A95" s="24" t="s">
        <v>44</v>
      </c>
    </row>
    <row r="96" spans="1:1" x14ac:dyDescent="0.25">
      <c r="A96" s="24" t="s">
        <v>44</v>
      </c>
    </row>
    <row r="97" spans="1:1" x14ac:dyDescent="0.25">
      <c r="A97" s="24" t="s">
        <v>44</v>
      </c>
    </row>
    <row r="98" spans="1:1" x14ac:dyDescent="0.25">
      <c r="A98" s="24" t="s">
        <v>44</v>
      </c>
    </row>
    <row r="99" spans="1:1" x14ac:dyDescent="0.25">
      <c r="A99" s="24" t="s">
        <v>44</v>
      </c>
    </row>
    <row r="100" spans="1:1" x14ac:dyDescent="0.25">
      <c r="A100" s="24" t="s">
        <v>44</v>
      </c>
    </row>
    <row r="101" spans="1:1" x14ac:dyDescent="0.25">
      <c r="A101" s="24" t="s">
        <v>44</v>
      </c>
    </row>
    <row r="102" spans="1:1" x14ac:dyDescent="0.25">
      <c r="A102" s="24" t="s">
        <v>44</v>
      </c>
    </row>
    <row r="103" spans="1:1" x14ac:dyDescent="0.25">
      <c r="A103" s="24" t="s">
        <v>44</v>
      </c>
    </row>
    <row r="104" spans="1:1" x14ac:dyDescent="0.25">
      <c r="A104" s="24" t="s">
        <v>44</v>
      </c>
    </row>
    <row r="105" spans="1:1" x14ac:dyDescent="0.25">
      <c r="A105" s="24" t="s">
        <v>44</v>
      </c>
    </row>
    <row r="106" spans="1:1" x14ac:dyDescent="0.25">
      <c r="A106" s="24" t="s">
        <v>44</v>
      </c>
    </row>
    <row r="107" spans="1:1" x14ac:dyDescent="0.25">
      <c r="A107" s="24" t="s">
        <v>44</v>
      </c>
    </row>
    <row r="108" spans="1:1" x14ac:dyDescent="0.25">
      <c r="A108" s="24" t="s">
        <v>44</v>
      </c>
    </row>
    <row r="109" spans="1:1" x14ac:dyDescent="0.25">
      <c r="A109" s="24" t="s">
        <v>44</v>
      </c>
    </row>
    <row r="110" spans="1:1" x14ac:dyDescent="0.25">
      <c r="A110" s="24" t="s">
        <v>44</v>
      </c>
    </row>
    <row r="111" spans="1:1" x14ac:dyDescent="0.25">
      <c r="A111" s="24" t="s">
        <v>44</v>
      </c>
    </row>
    <row r="112" spans="1:1" x14ac:dyDescent="0.25">
      <c r="A112" s="24" t="s">
        <v>44</v>
      </c>
    </row>
    <row r="113" spans="1:1" x14ac:dyDescent="0.25">
      <c r="A113" s="24" t="s">
        <v>44</v>
      </c>
    </row>
    <row r="114" spans="1:1" x14ac:dyDescent="0.25">
      <c r="A114" s="24" t="s">
        <v>44</v>
      </c>
    </row>
    <row r="115" spans="1:1" x14ac:dyDescent="0.25">
      <c r="A115" s="24" t="s">
        <v>44</v>
      </c>
    </row>
    <row r="116" spans="1:1" x14ac:dyDescent="0.25">
      <c r="A116" s="24" t="s">
        <v>44</v>
      </c>
    </row>
    <row r="117" spans="1:1" x14ac:dyDescent="0.25">
      <c r="A117" s="24" t="s">
        <v>44</v>
      </c>
    </row>
    <row r="118" spans="1:1" x14ac:dyDescent="0.25">
      <c r="A118" s="24" t="s">
        <v>44</v>
      </c>
    </row>
    <row r="119" spans="1:1" x14ac:dyDescent="0.25">
      <c r="A119" s="24" t="s">
        <v>44</v>
      </c>
    </row>
    <row r="120" spans="1:1" x14ac:dyDescent="0.25">
      <c r="A120" s="24" t="s">
        <v>44</v>
      </c>
    </row>
    <row r="121" spans="1:1" x14ac:dyDescent="0.25">
      <c r="A121" s="24" t="s">
        <v>44</v>
      </c>
    </row>
    <row r="122" spans="1:1" x14ac:dyDescent="0.25">
      <c r="A122" s="24" t="s">
        <v>44</v>
      </c>
    </row>
    <row r="123" spans="1:1" x14ac:dyDescent="0.25">
      <c r="A123" s="24" t="s">
        <v>44</v>
      </c>
    </row>
    <row r="124" spans="1:1" x14ac:dyDescent="0.25">
      <c r="A124" s="24" t="s">
        <v>44</v>
      </c>
    </row>
    <row r="125" spans="1:1" x14ac:dyDescent="0.25">
      <c r="A125" s="24" t="s">
        <v>44</v>
      </c>
    </row>
    <row r="126" spans="1:1" x14ac:dyDescent="0.25">
      <c r="A126" s="24" t="s">
        <v>44</v>
      </c>
    </row>
    <row r="127" spans="1:1" x14ac:dyDescent="0.25">
      <c r="A127" s="24" t="s">
        <v>44</v>
      </c>
    </row>
    <row r="128" spans="1:1" x14ac:dyDescent="0.25">
      <c r="A128" s="24" t="s">
        <v>44</v>
      </c>
    </row>
  </sheetData>
  <sortState xmlns:xlrd2="http://schemas.microsoft.com/office/spreadsheetml/2017/richdata2" ref="A2:O128">
    <sortCondition ref="D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C6:C15" numberStoredAsText="1"/>
    <ignoredError sqref="N2:N15 K6 K13:K14 K8 K3:K4 K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7"/>
  <sheetViews>
    <sheetView showGridLines="0" topLeftCell="G17" zoomScale="90" zoomScaleNormal="90" workbookViewId="0">
      <selection activeCell="F5" sqref="F5"/>
    </sheetView>
  </sheetViews>
  <sheetFormatPr defaultColWidth="8.85546875" defaultRowHeight="12" x14ac:dyDescent="0.25"/>
  <cols>
    <col min="1" max="1" width="22.42578125" style="26" customWidth="1"/>
    <col min="2" max="2" width="15.140625" style="23" customWidth="1"/>
    <col min="3" max="3" width="12.7109375" style="23" customWidth="1"/>
    <col min="4" max="4" width="12.5703125" style="23" customWidth="1"/>
    <col min="5" max="6" width="10.85546875" style="23" customWidth="1"/>
    <col min="7" max="7" width="48.85546875" style="26" customWidth="1"/>
    <col min="8" max="8" width="19.5703125" style="26" customWidth="1"/>
    <col min="9" max="9" width="10.85546875" style="23" customWidth="1"/>
    <col min="10" max="10" width="12.28515625" style="23" customWidth="1"/>
    <col min="11" max="15" width="10.85546875" style="23" customWidth="1"/>
    <col min="16" max="16" width="12.85546875" style="23" customWidth="1"/>
    <col min="17" max="255" width="8.85546875" style="23"/>
    <col min="256" max="256" width="20.28515625" style="23" customWidth="1"/>
    <col min="257" max="257" width="12.140625" style="23" bestFit="1" customWidth="1"/>
    <col min="258" max="258" width="10.140625" style="23" bestFit="1" customWidth="1"/>
    <col min="259" max="259" width="16.5703125" style="23" bestFit="1" customWidth="1"/>
    <col min="260" max="260" width="11.28515625" style="23" bestFit="1" customWidth="1"/>
    <col min="261" max="261" width="19.5703125" style="23" customWidth="1"/>
    <col min="262" max="262" width="10.85546875" style="23" bestFit="1" customWidth="1"/>
    <col min="263" max="263" width="46" style="23" customWidth="1"/>
    <col min="264" max="264" width="14" style="23" bestFit="1" customWidth="1"/>
    <col min="265" max="265" width="10.7109375" style="23" bestFit="1" customWidth="1"/>
    <col min="266" max="266" width="10.28515625" style="23" customWidth="1"/>
    <col min="267" max="267" width="10" style="23" bestFit="1" customWidth="1"/>
    <col min="268" max="268" width="21.7109375" style="23" bestFit="1" customWidth="1"/>
    <col min="269" max="269" width="11.28515625" style="23" customWidth="1"/>
    <col min="270" max="270" width="8.28515625" style="23" bestFit="1" customWidth="1"/>
    <col min="271" max="271" width="9" style="23" customWidth="1"/>
    <col min="272" max="511" width="8.85546875" style="23"/>
    <col min="512" max="512" width="20.28515625" style="23" customWidth="1"/>
    <col min="513" max="513" width="12.140625" style="23" bestFit="1" customWidth="1"/>
    <col min="514" max="514" width="10.140625" style="23" bestFit="1" customWidth="1"/>
    <col min="515" max="515" width="16.5703125" style="23" bestFit="1" customWidth="1"/>
    <col min="516" max="516" width="11.28515625" style="23" bestFit="1" customWidth="1"/>
    <col min="517" max="517" width="19.5703125" style="23" customWidth="1"/>
    <col min="518" max="518" width="10.85546875" style="23" bestFit="1" customWidth="1"/>
    <col min="519" max="519" width="46" style="23" customWidth="1"/>
    <col min="520" max="520" width="14" style="23" bestFit="1" customWidth="1"/>
    <col min="521" max="521" width="10.7109375" style="23" bestFit="1" customWidth="1"/>
    <col min="522" max="522" width="10.28515625" style="23" customWidth="1"/>
    <col min="523" max="523" width="10" style="23" bestFit="1" customWidth="1"/>
    <col min="524" max="524" width="21.7109375" style="23" bestFit="1" customWidth="1"/>
    <col min="525" max="525" width="11.28515625" style="23" customWidth="1"/>
    <col min="526" max="526" width="8.28515625" style="23" bestFit="1" customWidth="1"/>
    <col min="527" max="527" width="9" style="23" customWidth="1"/>
    <col min="528" max="767" width="8.85546875" style="23"/>
    <col min="768" max="768" width="20.28515625" style="23" customWidth="1"/>
    <col min="769" max="769" width="12.140625" style="23" bestFit="1" customWidth="1"/>
    <col min="770" max="770" width="10.140625" style="23" bestFit="1" customWidth="1"/>
    <col min="771" max="771" width="16.5703125" style="23" bestFit="1" customWidth="1"/>
    <col min="772" max="772" width="11.28515625" style="23" bestFit="1" customWidth="1"/>
    <col min="773" max="773" width="19.5703125" style="23" customWidth="1"/>
    <col min="774" max="774" width="10.85546875" style="23" bestFit="1" customWidth="1"/>
    <col min="775" max="775" width="46" style="23" customWidth="1"/>
    <col min="776" max="776" width="14" style="23" bestFit="1" customWidth="1"/>
    <col min="777" max="777" width="10.7109375" style="23" bestFit="1" customWidth="1"/>
    <col min="778" max="778" width="10.28515625" style="23" customWidth="1"/>
    <col min="779" max="779" width="10" style="23" bestFit="1" customWidth="1"/>
    <col min="780" max="780" width="21.7109375" style="23" bestFit="1" customWidth="1"/>
    <col min="781" max="781" width="11.28515625" style="23" customWidth="1"/>
    <col min="782" max="782" width="8.28515625" style="23" bestFit="1" customWidth="1"/>
    <col min="783" max="783" width="9" style="23" customWidth="1"/>
    <col min="784" max="1023" width="8.85546875" style="23"/>
    <col min="1024" max="1024" width="20.28515625" style="23" customWidth="1"/>
    <col min="1025" max="1025" width="12.140625" style="23" bestFit="1" customWidth="1"/>
    <col min="1026" max="1026" width="10.140625" style="23" bestFit="1" customWidth="1"/>
    <col min="1027" max="1027" width="16.5703125" style="23" bestFit="1" customWidth="1"/>
    <col min="1028" max="1028" width="11.28515625" style="23" bestFit="1" customWidth="1"/>
    <col min="1029" max="1029" width="19.5703125" style="23" customWidth="1"/>
    <col min="1030" max="1030" width="10.85546875" style="23" bestFit="1" customWidth="1"/>
    <col min="1031" max="1031" width="46" style="23" customWidth="1"/>
    <col min="1032" max="1032" width="14" style="23" bestFit="1" customWidth="1"/>
    <col min="1033" max="1033" width="10.7109375" style="23" bestFit="1" customWidth="1"/>
    <col min="1034" max="1034" width="10.28515625" style="23" customWidth="1"/>
    <col min="1035" max="1035" width="10" style="23" bestFit="1" customWidth="1"/>
    <col min="1036" max="1036" width="21.7109375" style="23" bestFit="1" customWidth="1"/>
    <col min="1037" max="1037" width="11.28515625" style="23" customWidth="1"/>
    <col min="1038" max="1038" width="8.28515625" style="23" bestFit="1" customWidth="1"/>
    <col min="1039" max="1039" width="9" style="23" customWidth="1"/>
    <col min="1040" max="1279" width="8.85546875" style="23"/>
    <col min="1280" max="1280" width="20.28515625" style="23" customWidth="1"/>
    <col min="1281" max="1281" width="12.140625" style="23" bestFit="1" customWidth="1"/>
    <col min="1282" max="1282" width="10.140625" style="23" bestFit="1" customWidth="1"/>
    <col min="1283" max="1283" width="16.5703125" style="23" bestFit="1" customWidth="1"/>
    <col min="1284" max="1284" width="11.28515625" style="23" bestFit="1" customWidth="1"/>
    <col min="1285" max="1285" width="19.5703125" style="23" customWidth="1"/>
    <col min="1286" max="1286" width="10.85546875" style="23" bestFit="1" customWidth="1"/>
    <col min="1287" max="1287" width="46" style="23" customWidth="1"/>
    <col min="1288" max="1288" width="14" style="23" bestFit="1" customWidth="1"/>
    <col min="1289" max="1289" width="10.7109375" style="23" bestFit="1" customWidth="1"/>
    <col min="1290" max="1290" width="10.28515625" style="23" customWidth="1"/>
    <col min="1291" max="1291" width="10" style="23" bestFit="1" customWidth="1"/>
    <col min="1292" max="1292" width="21.7109375" style="23" bestFit="1" customWidth="1"/>
    <col min="1293" max="1293" width="11.28515625" style="23" customWidth="1"/>
    <col min="1294" max="1294" width="8.28515625" style="23" bestFit="1" customWidth="1"/>
    <col min="1295" max="1295" width="9" style="23" customWidth="1"/>
    <col min="1296" max="1535" width="8.85546875" style="23"/>
    <col min="1536" max="1536" width="20.28515625" style="23" customWidth="1"/>
    <col min="1537" max="1537" width="12.140625" style="23" bestFit="1" customWidth="1"/>
    <col min="1538" max="1538" width="10.140625" style="23" bestFit="1" customWidth="1"/>
    <col min="1539" max="1539" width="16.5703125" style="23" bestFit="1" customWidth="1"/>
    <col min="1540" max="1540" width="11.28515625" style="23" bestFit="1" customWidth="1"/>
    <col min="1541" max="1541" width="19.5703125" style="23" customWidth="1"/>
    <col min="1542" max="1542" width="10.85546875" style="23" bestFit="1" customWidth="1"/>
    <col min="1543" max="1543" width="46" style="23" customWidth="1"/>
    <col min="1544" max="1544" width="14" style="23" bestFit="1" customWidth="1"/>
    <col min="1545" max="1545" width="10.7109375" style="23" bestFit="1" customWidth="1"/>
    <col min="1546" max="1546" width="10.28515625" style="23" customWidth="1"/>
    <col min="1547" max="1547" width="10" style="23" bestFit="1" customWidth="1"/>
    <col min="1548" max="1548" width="21.7109375" style="23" bestFit="1" customWidth="1"/>
    <col min="1549" max="1549" width="11.28515625" style="23" customWidth="1"/>
    <col min="1550" max="1550" width="8.28515625" style="23" bestFit="1" customWidth="1"/>
    <col min="1551" max="1551" width="9" style="23" customWidth="1"/>
    <col min="1552" max="1791" width="8.85546875" style="23"/>
    <col min="1792" max="1792" width="20.28515625" style="23" customWidth="1"/>
    <col min="1793" max="1793" width="12.140625" style="23" bestFit="1" customWidth="1"/>
    <col min="1794" max="1794" width="10.140625" style="23" bestFit="1" customWidth="1"/>
    <col min="1795" max="1795" width="16.5703125" style="23" bestFit="1" customWidth="1"/>
    <col min="1796" max="1796" width="11.28515625" style="23" bestFit="1" customWidth="1"/>
    <col min="1797" max="1797" width="19.5703125" style="23" customWidth="1"/>
    <col min="1798" max="1798" width="10.85546875" style="23" bestFit="1" customWidth="1"/>
    <col min="1799" max="1799" width="46" style="23" customWidth="1"/>
    <col min="1800" max="1800" width="14" style="23" bestFit="1" customWidth="1"/>
    <col min="1801" max="1801" width="10.7109375" style="23" bestFit="1" customWidth="1"/>
    <col min="1802" max="1802" width="10.28515625" style="23" customWidth="1"/>
    <col min="1803" max="1803" width="10" style="23" bestFit="1" customWidth="1"/>
    <col min="1804" max="1804" width="21.7109375" style="23" bestFit="1" customWidth="1"/>
    <col min="1805" max="1805" width="11.28515625" style="23" customWidth="1"/>
    <col min="1806" max="1806" width="8.28515625" style="23" bestFit="1" customWidth="1"/>
    <col min="1807" max="1807" width="9" style="23" customWidth="1"/>
    <col min="1808" max="2047" width="8.85546875" style="23"/>
    <col min="2048" max="2048" width="20.28515625" style="23" customWidth="1"/>
    <col min="2049" max="2049" width="12.140625" style="23" bestFit="1" customWidth="1"/>
    <col min="2050" max="2050" width="10.140625" style="23" bestFit="1" customWidth="1"/>
    <col min="2051" max="2051" width="16.5703125" style="23" bestFit="1" customWidth="1"/>
    <col min="2052" max="2052" width="11.28515625" style="23" bestFit="1" customWidth="1"/>
    <col min="2053" max="2053" width="19.5703125" style="23" customWidth="1"/>
    <col min="2054" max="2054" width="10.85546875" style="23" bestFit="1" customWidth="1"/>
    <col min="2055" max="2055" width="46" style="23" customWidth="1"/>
    <col min="2056" max="2056" width="14" style="23" bestFit="1" customWidth="1"/>
    <col min="2057" max="2057" width="10.7109375" style="23" bestFit="1" customWidth="1"/>
    <col min="2058" max="2058" width="10.28515625" style="23" customWidth="1"/>
    <col min="2059" max="2059" width="10" style="23" bestFit="1" customWidth="1"/>
    <col min="2060" max="2060" width="21.7109375" style="23" bestFit="1" customWidth="1"/>
    <col min="2061" max="2061" width="11.28515625" style="23" customWidth="1"/>
    <col min="2062" max="2062" width="8.28515625" style="23" bestFit="1" customWidth="1"/>
    <col min="2063" max="2063" width="9" style="23" customWidth="1"/>
    <col min="2064" max="2303" width="8.85546875" style="23"/>
    <col min="2304" max="2304" width="20.28515625" style="23" customWidth="1"/>
    <col min="2305" max="2305" width="12.140625" style="23" bestFit="1" customWidth="1"/>
    <col min="2306" max="2306" width="10.140625" style="23" bestFit="1" customWidth="1"/>
    <col min="2307" max="2307" width="16.5703125" style="23" bestFit="1" customWidth="1"/>
    <col min="2308" max="2308" width="11.28515625" style="23" bestFit="1" customWidth="1"/>
    <col min="2309" max="2309" width="19.5703125" style="23" customWidth="1"/>
    <col min="2310" max="2310" width="10.85546875" style="23" bestFit="1" customWidth="1"/>
    <col min="2311" max="2311" width="46" style="23" customWidth="1"/>
    <col min="2312" max="2312" width="14" style="23" bestFit="1" customWidth="1"/>
    <col min="2313" max="2313" width="10.7109375" style="23" bestFit="1" customWidth="1"/>
    <col min="2314" max="2314" width="10.28515625" style="23" customWidth="1"/>
    <col min="2315" max="2315" width="10" style="23" bestFit="1" customWidth="1"/>
    <col min="2316" max="2316" width="21.7109375" style="23" bestFit="1" customWidth="1"/>
    <col min="2317" max="2317" width="11.28515625" style="23" customWidth="1"/>
    <col min="2318" max="2318" width="8.28515625" style="23" bestFit="1" customWidth="1"/>
    <col min="2319" max="2319" width="9" style="23" customWidth="1"/>
    <col min="2320" max="2559" width="8.85546875" style="23"/>
    <col min="2560" max="2560" width="20.28515625" style="23" customWidth="1"/>
    <col min="2561" max="2561" width="12.140625" style="23" bestFit="1" customWidth="1"/>
    <col min="2562" max="2562" width="10.140625" style="23" bestFit="1" customWidth="1"/>
    <col min="2563" max="2563" width="16.5703125" style="23" bestFit="1" customWidth="1"/>
    <col min="2564" max="2564" width="11.28515625" style="23" bestFit="1" customWidth="1"/>
    <col min="2565" max="2565" width="19.5703125" style="23" customWidth="1"/>
    <col min="2566" max="2566" width="10.85546875" style="23" bestFit="1" customWidth="1"/>
    <col min="2567" max="2567" width="46" style="23" customWidth="1"/>
    <col min="2568" max="2568" width="14" style="23" bestFit="1" customWidth="1"/>
    <col min="2569" max="2569" width="10.7109375" style="23" bestFit="1" customWidth="1"/>
    <col min="2570" max="2570" width="10.28515625" style="23" customWidth="1"/>
    <col min="2571" max="2571" width="10" style="23" bestFit="1" customWidth="1"/>
    <col min="2572" max="2572" width="21.7109375" style="23" bestFit="1" customWidth="1"/>
    <col min="2573" max="2573" width="11.28515625" style="23" customWidth="1"/>
    <col min="2574" max="2574" width="8.28515625" style="23" bestFit="1" customWidth="1"/>
    <col min="2575" max="2575" width="9" style="23" customWidth="1"/>
    <col min="2576" max="2815" width="8.85546875" style="23"/>
    <col min="2816" max="2816" width="20.28515625" style="23" customWidth="1"/>
    <col min="2817" max="2817" width="12.140625" style="23" bestFit="1" customWidth="1"/>
    <col min="2818" max="2818" width="10.140625" style="23" bestFit="1" customWidth="1"/>
    <col min="2819" max="2819" width="16.5703125" style="23" bestFit="1" customWidth="1"/>
    <col min="2820" max="2820" width="11.28515625" style="23" bestFit="1" customWidth="1"/>
    <col min="2821" max="2821" width="19.5703125" style="23" customWidth="1"/>
    <col min="2822" max="2822" width="10.85546875" style="23" bestFit="1" customWidth="1"/>
    <col min="2823" max="2823" width="46" style="23" customWidth="1"/>
    <col min="2824" max="2824" width="14" style="23" bestFit="1" customWidth="1"/>
    <col min="2825" max="2825" width="10.7109375" style="23" bestFit="1" customWidth="1"/>
    <col min="2826" max="2826" width="10.28515625" style="23" customWidth="1"/>
    <col min="2827" max="2827" width="10" style="23" bestFit="1" customWidth="1"/>
    <col min="2828" max="2828" width="21.7109375" style="23" bestFit="1" customWidth="1"/>
    <col min="2829" max="2829" width="11.28515625" style="23" customWidth="1"/>
    <col min="2830" max="2830" width="8.28515625" style="23" bestFit="1" customWidth="1"/>
    <col min="2831" max="2831" width="9" style="23" customWidth="1"/>
    <col min="2832" max="3071" width="8.85546875" style="23"/>
    <col min="3072" max="3072" width="20.28515625" style="23" customWidth="1"/>
    <col min="3073" max="3073" width="12.140625" style="23" bestFit="1" customWidth="1"/>
    <col min="3074" max="3074" width="10.140625" style="23" bestFit="1" customWidth="1"/>
    <col min="3075" max="3075" width="16.5703125" style="23" bestFit="1" customWidth="1"/>
    <col min="3076" max="3076" width="11.28515625" style="23" bestFit="1" customWidth="1"/>
    <col min="3077" max="3077" width="19.5703125" style="23" customWidth="1"/>
    <col min="3078" max="3078" width="10.85546875" style="23" bestFit="1" customWidth="1"/>
    <col min="3079" max="3079" width="46" style="23" customWidth="1"/>
    <col min="3080" max="3080" width="14" style="23" bestFit="1" customWidth="1"/>
    <col min="3081" max="3081" width="10.7109375" style="23" bestFit="1" customWidth="1"/>
    <col min="3082" max="3082" width="10.28515625" style="23" customWidth="1"/>
    <col min="3083" max="3083" width="10" style="23" bestFit="1" customWidth="1"/>
    <col min="3084" max="3084" width="21.7109375" style="23" bestFit="1" customWidth="1"/>
    <col min="3085" max="3085" width="11.28515625" style="23" customWidth="1"/>
    <col min="3086" max="3086" width="8.28515625" style="23" bestFit="1" customWidth="1"/>
    <col min="3087" max="3087" width="9" style="23" customWidth="1"/>
    <col min="3088" max="3327" width="8.85546875" style="23"/>
    <col min="3328" max="3328" width="20.28515625" style="23" customWidth="1"/>
    <col min="3329" max="3329" width="12.140625" style="23" bestFit="1" customWidth="1"/>
    <col min="3330" max="3330" width="10.140625" style="23" bestFit="1" customWidth="1"/>
    <col min="3331" max="3331" width="16.5703125" style="23" bestFit="1" customWidth="1"/>
    <col min="3332" max="3332" width="11.28515625" style="23" bestFit="1" customWidth="1"/>
    <col min="3333" max="3333" width="19.5703125" style="23" customWidth="1"/>
    <col min="3334" max="3334" width="10.85546875" style="23" bestFit="1" customWidth="1"/>
    <col min="3335" max="3335" width="46" style="23" customWidth="1"/>
    <col min="3336" max="3336" width="14" style="23" bestFit="1" customWidth="1"/>
    <col min="3337" max="3337" width="10.7109375" style="23" bestFit="1" customWidth="1"/>
    <col min="3338" max="3338" width="10.28515625" style="23" customWidth="1"/>
    <col min="3339" max="3339" width="10" style="23" bestFit="1" customWidth="1"/>
    <col min="3340" max="3340" width="21.7109375" style="23" bestFit="1" customWidth="1"/>
    <col min="3341" max="3341" width="11.28515625" style="23" customWidth="1"/>
    <col min="3342" max="3342" width="8.28515625" style="23" bestFit="1" customWidth="1"/>
    <col min="3343" max="3343" width="9" style="23" customWidth="1"/>
    <col min="3344" max="3583" width="8.85546875" style="23"/>
    <col min="3584" max="3584" width="20.28515625" style="23" customWidth="1"/>
    <col min="3585" max="3585" width="12.140625" style="23" bestFit="1" customWidth="1"/>
    <col min="3586" max="3586" width="10.140625" style="23" bestFit="1" customWidth="1"/>
    <col min="3587" max="3587" width="16.5703125" style="23" bestFit="1" customWidth="1"/>
    <col min="3588" max="3588" width="11.28515625" style="23" bestFit="1" customWidth="1"/>
    <col min="3589" max="3589" width="19.5703125" style="23" customWidth="1"/>
    <col min="3590" max="3590" width="10.85546875" style="23" bestFit="1" customWidth="1"/>
    <col min="3591" max="3591" width="46" style="23" customWidth="1"/>
    <col min="3592" max="3592" width="14" style="23" bestFit="1" customWidth="1"/>
    <col min="3593" max="3593" width="10.7109375" style="23" bestFit="1" customWidth="1"/>
    <col min="3594" max="3594" width="10.28515625" style="23" customWidth="1"/>
    <col min="3595" max="3595" width="10" style="23" bestFit="1" customWidth="1"/>
    <col min="3596" max="3596" width="21.7109375" style="23" bestFit="1" customWidth="1"/>
    <col min="3597" max="3597" width="11.28515625" style="23" customWidth="1"/>
    <col min="3598" max="3598" width="8.28515625" style="23" bestFit="1" customWidth="1"/>
    <col min="3599" max="3599" width="9" style="23" customWidth="1"/>
    <col min="3600" max="3839" width="8.85546875" style="23"/>
    <col min="3840" max="3840" width="20.28515625" style="23" customWidth="1"/>
    <col min="3841" max="3841" width="12.140625" style="23" bestFit="1" customWidth="1"/>
    <col min="3842" max="3842" width="10.140625" style="23" bestFit="1" customWidth="1"/>
    <col min="3843" max="3843" width="16.5703125" style="23" bestFit="1" customWidth="1"/>
    <col min="3844" max="3844" width="11.28515625" style="23" bestFit="1" customWidth="1"/>
    <col min="3845" max="3845" width="19.5703125" style="23" customWidth="1"/>
    <col min="3846" max="3846" width="10.85546875" style="23" bestFit="1" customWidth="1"/>
    <col min="3847" max="3847" width="46" style="23" customWidth="1"/>
    <col min="3848" max="3848" width="14" style="23" bestFit="1" customWidth="1"/>
    <col min="3849" max="3849" width="10.7109375" style="23" bestFit="1" customWidth="1"/>
    <col min="3850" max="3850" width="10.28515625" style="23" customWidth="1"/>
    <col min="3851" max="3851" width="10" style="23" bestFit="1" customWidth="1"/>
    <col min="3852" max="3852" width="21.7109375" style="23" bestFit="1" customWidth="1"/>
    <col min="3853" max="3853" width="11.28515625" style="23" customWidth="1"/>
    <col min="3854" max="3854" width="8.28515625" style="23" bestFit="1" customWidth="1"/>
    <col min="3855" max="3855" width="9" style="23" customWidth="1"/>
    <col min="3856" max="4095" width="8.85546875" style="23"/>
    <col min="4096" max="4096" width="20.28515625" style="23" customWidth="1"/>
    <col min="4097" max="4097" width="12.140625" style="23" bestFit="1" customWidth="1"/>
    <col min="4098" max="4098" width="10.140625" style="23" bestFit="1" customWidth="1"/>
    <col min="4099" max="4099" width="16.5703125" style="23" bestFit="1" customWidth="1"/>
    <col min="4100" max="4100" width="11.28515625" style="23" bestFit="1" customWidth="1"/>
    <col min="4101" max="4101" width="19.5703125" style="23" customWidth="1"/>
    <col min="4102" max="4102" width="10.85546875" style="23" bestFit="1" customWidth="1"/>
    <col min="4103" max="4103" width="46" style="23" customWidth="1"/>
    <col min="4104" max="4104" width="14" style="23" bestFit="1" customWidth="1"/>
    <col min="4105" max="4105" width="10.7109375" style="23" bestFit="1" customWidth="1"/>
    <col min="4106" max="4106" width="10.28515625" style="23" customWidth="1"/>
    <col min="4107" max="4107" width="10" style="23" bestFit="1" customWidth="1"/>
    <col min="4108" max="4108" width="21.7109375" style="23" bestFit="1" customWidth="1"/>
    <col min="4109" max="4109" width="11.28515625" style="23" customWidth="1"/>
    <col min="4110" max="4110" width="8.28515625" style="23" bestFit="1" customWidth="1"/>
    <col min="4111" max="4111" width="9" style="23" customWidth="1"/>
    <col min="4112" max="4351" width="8.85546875" style="23"/>
    <col min="4352" max="4352" width="20.28515625" style="23" customWidth="1"/>
    <col min="4353" max="4353" width="12.140625" style="23" bestFit="1" customWidth="1"/>
    <col min="4354" max="4354" width="10.140625" style="23" bestFit="1" customWidth="1"/>
    <col min="4355" max="4355" width="16.5703125" style="23" bestFit="1" customWidth="1"/>
    <col min="4356" max="4356" width="11.28515625" style="23" bestFit="1" customWidth="1"/>
    <col min="4357" max="4357" width="19.5703125" style="23" customWidth="1"/>
    <col min="4358" max="4358" width="10.85546875" style="23" bestFit="1" customWidth="1"/>
    <col min="4359" max="4359" width="46" style="23" customWidth="1"/>
    <col min="4360" max="4360" width="14" style="23" bestFit="1" customWidth="1"/>
    <col min="4361" max="4361" width="10.7109375" style="23" bestFit="1" customWidth="1"/>
    <col min="4362" max="4362" width="10.28515625" style="23" customWidth="1"/>
    <col min="4363" max="4363" width="10" style="23" bestFit="1" customWidth="1"/>
    <col min="4364" max="4364" width="21.7109375" style="23" bestFit="1" customWidth="1"/>
    <col min="4365" max="4365" width="11.28515625" style="23" customWidth="1"/>
    <col min="4366" max="4366" width="8.28515625" style="23" bestFit="1" customWidth="1"/>
    <col min="4367" max="4367" width="9" style="23" customWidth="1"/>
    <col min="4368" max="4607" width="8.85546875" style="23"/>
    <col min="4608" max="4608" width="20.28515625" style="23" customWidth="1"/>
    <col min="4609" max="4609" width="12.140625" style="23" bestFit="1" customWidth="1"/>
    <col min="4610" max="4610" width="10.140625" style="23" bestFit="1" customWidth="1"/>
    <col min="4611" max="4611" width="16.5703125" style="23" bestFit="1" customWidth="1"/>
    <col min="4612" max="4612" width="11.28515625" style="23" bestFit="1" customWidth="1"/>
    <col min="4613" max="4613" width="19.5703125" style="23" customWidth="1"/>
    <col min="4614" max="4614" width="10.85546875" style="23" bestFit="1" customWidth="1"/>
    <col min="4615" max="4615" width="46" style="23" customWidth="1"/>
    <col min="4616" max="4616" width="14" style="23" bestFit="1" customWidth="1"/>
    <col min="4617" max="4617" width="10.7109375" style="23" bestFit="1" customWidth="1"/>
    <col min="4618" max="4618" width="10.28515625" style="23" customWidth="1"/>
    <col min="4619" max="4619" width="10" style="23" bestFit="1" customWidth="1"/>
    <col min="4620" max="4620" width="21.7109375" style="23" bestFit="1" customWidth="1"/>
    <col min="4621" max="4621" width="11.28515625" style="23" customWidth="1"/>
    <col min="4622" max="4622" width="8.28515625" style="23" bestFit="1" customWidth="1"/>
    <col min="4623" max="4623" width="9" style="23" customWidth="1"/>
    <col min="4624" max="4863" width="8.85546875" style="23"/>
    <col min="4864" max="4864" width="20.28515625" style="23" customWidth="1"/>
    <col min="4865" max="4865" width="12.140625" style="23" bestFit="1" customWidth="1"/>
    <col min="4866" max="4866" width="10.140625" style="23" bestFit="1" customWidth="1"/>
    <col min="4867" max="4867" width="16.5703125" style="23" bestFit="1" customWidth="1"/>
    <col min="4868" max="4868" width="11.28515625" style="23" bestFit="1" customWidth="1"/>
    <col min="4869" max="4869" width="19.5703125" style="23" customWidth="1"/>
    <col min="4870" max="4870" width="10.85546875" style="23" bestFit="1" customWidth="1"/>
    <col min="4871" max="4871" width="46" style="23" customWidth="1"/>
    <col min="4872" max="4872" width="14" style="23" bestFit="1" customWidth="1"/>
    <col min="4873" max="4873" width="10.7109375" style="23" bestFit="1" customWidth="1"/>
    <col min="4874" max="4874" width="10.28515625" style="23" customWidth="1"/>
    <col min="4875" max="4875" width="10" style="23" bestFit="1" customWidth="1"/>
    <col min="4876" max="4876" width="21.7109375" style="23" bestFit="1" customWidth="1"/>
    <col min="4877" max="4877" width="11.28515625" style="23" customWidth="1"/>
    <col min="4878" max="4878" width="8.28515625" style="23" bestFit="1" customWidth="1"/>
    <col min="4879" max="4879" width="9" style="23" customWidth="1"/>
    <col min="4880" max="5119" width="8.85546875" style="23"/>
    <col min="5120" max="5120" width="20.28515625" style="23" customWidth="1"/>
    <col min="5121" max="5121" width="12.140625" style="23" bestFit="1" customWidth="1"/>
    <col min="5122" max="5122" width="10.140625" style="23" bestFit="1" customWidth="1"/>
    <col min="5123" max="5123" width="16.5703125" style="23" bestFit="1" customWidth="1"/>
    <col min="5124" max="5124" width="11.28515625" style="23" bestFit="1" customWidth="1"/>
    <col min="5125" max="5125" width="19.5703125" style="23" customWidth="1"/>
    <col min="5126" max="5126" width="10.85546875" style="23" bestFit="1" customWidth="1"/>
    <col min="5127" max="5127" width="46" style="23" customWidth="1"/>
    <col min="5128" max="5128" width="14" style="23" bestFit="1" customWidth="1"/>
    <col min="5129" max="5129" width="10.7109375" style="23" bestFit="1" customWidth="1"/>
    <col min="5130" max="5130" width="10.28515625" style="23" customWidth="1"/>
    <col min="5131" max="5131" width="10" style="23" bestFit="1" customWidth="1"/>
    <col min="5132" max="5132" width="21.7109375" style="23" bestFit="1" customWidth="1"/>
    <col min="5133" max="5133" width="11.28515625" style="23" customWidth="1"/>
    <col min="5134" max="5134" width="8.28515625" style="23" bestFit="1" customWidth="1"/>
    <col min="5135" max="5135" width="9" style="23" customWidth="1"/>
    <col min="5136" max="5375" width="8.85546875" style="23"/>
    <col min="5376" max="5376" width="20.28515625" style="23" customWidth="1"/>
    <col min="5377" max="5377" width="12.140625" style="23" bestFit="1" customWidth="1"/>
    <col min="5378" max="5378" width="10.140625" style="23" bestFit="1" customWidth="1"/>
    <col min="5379" max="5379" width="16.5703125" style="23" bestFit="1" customWidth="1"/>
    <col min="5380" max="5380" width="11.28515625" style="23" bestFit="1" customWidth="1"/>
    <col min="5381" max="5381" width="19.5703125" style="23" customWidth="1"/>
    <col min="5382" max="5382" width="10.85546875" style="23" bestFit="1" customWidth="1"/>
    <col min="5383" max="5383" width="46" style="23" customWidth="1"/>
    <col min="5384" max="5384" width="14" style="23" bestFit="1" customWidth="1"/>
    <col min="5385" max="5385" width="10.7109375" style="23" bestFit="1" customWidth="1"/>
    <col min="5386" max="5386" width="10.28515625" style="23" customWidth="1"/>
    <col min="5387" max="5387" width="10" style="23" bestFit="1" customWidth="1"/>
    <col min="5388" max="5388" width="21.7109375" style="23" bestFit="1" customWidth="1"/>
    <col min="5389" max="5389" width="11.28515625" style="23" customWidth="1"/>
    <col min="5390" max="5390" width="8.28515625" style="23" bestFit="1" customWidth="1"/>
    <col min="5391" max="5391" width="9" style="23" customWidth="1"/>
    <col min="5392" max="5631" width="8.85546875" style="23"/>
    <col min="5632" max="5632" width="20.28515625" style="23" customWidth="1"/>
    <col min="5633" max="5633" width="12.140625" style="23" bestFit="1" customWidth="1"/>
    <col min="5634" max="5634" width="10.140625" style="23" bestFit="1" customWidth="1"/>
    <col min="5635" max="5635" width="16.5703125" style="23" bestFit="1" customWidth="1"/>
    <col min="5636" max="5636" width="11.28515625" style="23" bestFit="1" customWidth="1"/>
    <col min="5637" max="5637" width="19.5703125" style="23" customWidth="1"/>
    <col min="5638" max="5638" width="10.85546875" style="23" bestFit="1" customWidth="1"/>
    <col min="5639" max="5639" width="46" style="23" customWidth="1"/>
    <col min="5640" max="5640" width="14" style="23" bestFit="1" customWidth="1"/>
    <col min="5641" max="5641" width="10.7109375" style="23" bestFit="1" customWidth="1"/>
    <col min="5642" max="5642" width="10.28515625" style="23" customWidth="1"/>
    <col min="5643" max="5643" width="10" style="23" bestFit="1" customWidth="1"/>
    <col min="5644" max="5644" width="21.7109375" style="23" bestFit="1" customWidth="1"/>
    <col min="5645" max="5645" width="11.28515625" style="23" customWidth="1"/>
    <col min="5646" max="5646" width="8.28515625" style="23" bestFit="1" customWidth="1"/>
    <col min="5647" max="5647" width="9" style="23" customWidth="1"/>
    <col min="5648" max="5887" width="8.85546875" style="23"/>
    <col min="5888" max="5888" width="20.28515625" style="23" customWidth="1"/>
    <col min="5889" max="5889" width="12.140625" style="23" bestFit="1" customWidth="1"/>
    <col min="5890" max="5890" width="10.140625" style="23" bestFit="1" customWidth="1"/>
    <col min="5891" max="5891" width="16.5703125" style="23" bestFit="1" customWidth="1"/>
    <col min="5892" max="5892" width="11.28515625" style="23" bestFit="1" customWidth="1"/>
    <col min="5893" max="5893" width="19.5703125" style="23" customWidth="1"/>
    <col min="5894" max="5894" width="10.85546875" style="23" bestFit="1" customWidth="1"/>
    <col min="5895" max="5895" width="46" style="23" customWidth="1"/>
    <col min="5896" max="5896" width="14" style="23" bestFit="1" customWidth="1"/>
    <col min="5897" max="5897" width="10.7109375" style="23" bestFit="1" customWidth="1"/>
    <col min="5898" max="5898" width="10.28515625" style="23" customWidth="1"/>
    <col min="5899" max="5899" width="10" style="23" bestFit="1" customWidth="1"/>
    <col min="5900" max="5900" width="21.7109375" style="23" bestFit="1" customWidth="1"/>
    <col min="5901" max="5901" width="11.28515625" style="23" customWidth="1"/>
    <col min="5902" max="5902" width="8.28515625" style="23" bestFit="1" customWidth="1"/>
    <col min="5903" max="5903" width="9" style="23" customWidth="1"/>
    <col min="5904" max="6143" width="8.85546875" style="23"/>
    <col min="6144" max="6144" width="20.28515625" style="23" customWidth="1"/>
    <col min="6145" max="6145" width="12.140625" style="23" bestFit="1" customWidth="1"/>
    <col min="6146" max="6146" width="10.140625" style="23" bestFit="1" customWidth="1"/>
    <col min="6147" max="6147" width="16.5703125" style="23" bestFit="1" customWidth="1"/>
    <col min="6148" max="6148" width="11.28515625" style="23" bestFit="1" customWidth="1"/>
    <col min="6149" max="6149" width="19.5703125" style="23" customWidth="1"/>
    <col min="6150" max="6150" width="10.85546875" style="23" bestFit="1" customWidth="1"/>
    <col min="6151" max="6151" width="46" style="23" customWidth="1"/>
    <col min="6152" max="6152" width="14" style="23" bestFit="1" customWidth="1"/>
    <col min="6153" max="6153" width="10.7109375" style="23" bestFit="1" customWidth="1"/>
    <col min="6154" max="6154" width="10.28515625" style="23" customWidth="1"/>
    <col min="6155" max="6155" width="10" style="23" bestFit="1" customWidth="1"/>
    <col min="6156" max="6156" width="21.7109375" style="23" bestFit="1" customWidth="1"/>
    <col min="6157" max="6157" width="11.28515625" style="23" customWidth="1"/>
    <col min="6158" max="6158" width="8.28515625" style="23" bestFit="1" customWidth="1"/>
    <col min="6159" max="6159" width="9" style="23" customWidth="1"/>
    <col min="6160" max="6399" width="8.85546875" style="23"/>
    <col min="6400" max="6400" width="20.28515625" style="23" customWidth="1"/>
    <col min="6401" max="6401" width="12.140625" style="23" bestFit="1" customWidth="1"/>
    <col min="6402" max="6402" width="10.140625" style="23" bestFit="1" customWidth="1"/>
    <col min="6403" max="6403" width="16.5703125" style="23" bestFit="1" customWidth="1"/>
    <col min="6404" max="6404" width="11.28515625" style="23" bestFit="1" customWidth="1"/>
    <col min="6405" max="6405" width="19.5703125" style="23" customWidth="1"/>
    <col min="6406" max="6406" width="10.85546875" style="23" bestFit="1" customWidth="1"/>
    <col min="6407" max="6407" width="46" style="23" customWidth="1"/>
    <col min="6408" max="6408" width="14" style="23" bestFit="1" customWidth="1"/>
    <col min="6409" max="6409" width="10.7109375" style="23" bestFit="1" customWidth="1"/>
    <col min="6410" max="6410" width="10.28515625" style="23" customWidth="1"/>
    <col min="6411" max="6411" width="10" style="23" bestFit="1" customWidth="1"/>
    <col min="6412" max="6412" width="21.7109375" style="23" bestFit="1" customWidth="1"/>
    <col min="6413" max="6413" width="11.28515625" style="23" customWidth="1"/>
    <col min="6414" max="6414" width="8.28515625" style="23" bestFit="1" customWidth="1"/>
    <col min="6415" max="6415" width="9" style="23" customWidth="1"/>
    <col min="6416" max="6655" width="8.85546875" style="23"/>
    <col min="6656" max="6656" width="20.28515625" style="23" customWidth="1"/>
    <col min="6657" max="6657" width="12.140625" style="23" bestFit="1" customWidth="1"/>
    <col min="6658" max="6658" width="10.140625" style="23" bestFit="1" customWidth="1"/>
    <col min="6659" max="6659" width="16.5703125" style="23" bestFit="1" customWidth="1"/>
    <col min="6660" max="6660" width="11.28515625" style="23" bestFit="1" customWidth="1"/>
    <col min="6661" max="6661" width="19.5703125" style="23" customWidth="1"/>
    <col min="6662" max="6662" width="10.85546875" style="23" bestFit="1" customWidth="1"/>
    <col min="6663" max="6663" width="46" style="23" customWidth="1"/>
    <col min="6664" max="6664" width="14" style="23" bestFit="1" customWidth="1"/>
    <col min="6665" max="6665" width="10.7109375" style="23" bestFit="1" customWidth="1"/>
    <col min="6666" max="6666" width="10.28515625" style="23" customWidth="1"/>
    <col min="6667" max="6667" width="10" style="23" bestFit="1" customWidth="1"/>
    <col min="6668" max="6668" width="21.7109375" style="23" bestFit="1" customWidth="1"/>
    <col min="6669" max="6669" width="11.28515625" style="23" customWidth="1"/>
    <col min="6670" max="6670" width="8.28515625" style="23" bestFit="1" customWidth="1"/>
    <col min="6671" max="6671" width="9" style="23" customWidth="1"/>
    <col min="6672" max="6911" width="8.85546875" style="23"/>
    <col min="6912" max="6912" width="20.28515625" style="23" customWidth="1"/>
    <col min="6913" max="6913" width="12.140625" style="23" bestFit="1" customWidth="1"/>
    <col min="6914" max="6914" width="10.140625" style="23" bestFit="1" customWidth="1"/>
    <col min="6915" max="6915" width="16.5703125" style="23" bestFit="1" customWidth="1"/>
    <col min="6916" max="6916" width="11.28515625" style="23" bestFit="1" customWidth="1"/>
    <col min="6917" max="6917" width="19.5703125" style="23" customWidth="1"/>
    <col min="6918" max="6918" width="10.85546875" style="23" bestFit="1" customWidth="1"/>
    <col min="6919" max="6919" width="46" style="23" customWidth="1"/>
    <col min="6920" max="6920" width="14" style="23" bestFit="1" customWidth="1"/>
    <col min="6921" max="6921" width="10.7109375" style="23" bestFit="1" customWidth="1"/>
    <col min="6922" max="6922" width="10.28515625" style="23" customWidth="1"/>
    <col min="6923" max="6923" width="10" style="23" bestFit="1" customWidth="1"/>
    <col min="6924" max="6924" width="21.7109375" style="23" bestFit="1" customWidth="1"/>
    <col min="6925" max="6925" width="11.28515625" style="23" customWidth="1"/>
    <col min="6926" max="6926" width="8.28515625" style="23" bestFit="1" customWidth="1"/>
    <col min="6927" max="6927" width="9" style="23" customWidth="1"/>
    <col min="6928" max="7167" width="8.85546875" style="23"/>
    <col min="7168" max="7168" width="20.28515625" style="23" customWidth="1"/>
    <col min="7169" max="7169" width="12.140625" style="23" bestFit="1" customWidth="1"/>
    <col min="7170" max="7170" width="10.140625" style="23" bestFit="1" customWidth="1"/>
    <col min="7171" max="7171" width="16.5703125" style="23" bestFit="1" customWidth="1"/>
    <col min="7172" max="7172" width="11.28515625" style="23" bestFit="1" customWidth="1"/>
    <col min="7173" max="7173" width="19.5703125" style="23" customWidth="1"/>
    <col min="7174" max="7174" width="10.85546875" style="23" bestFit="1" customWidth="1"/>
    <col min="7175" max="7175" width="46" style="23" customWidth="1"/>
    <col min="7176" max="7176" width="14" style="23" bestFit="1" customWidth="1"/>
    <col min="7177" max="7177" width="10.7109375" style="23" bestFit="1" customWidth="1"/>
    <col min="7178" max="7178" width="10.28515625" style="23" customWidth="1"/>
    <col min="7179" max="7179" width="10" style="23" bestFit="1" customWidth="1"/>
    <col min="7180" max="7180" width="21.7109375" style="23" bestFit="1" customWidth="1"/>
    <col min="7181" max="7181" width="11.28515625" style="23" customWidth="1"/>
    <col min="7182" max="7182" width="8.28515625" style="23" bestFit="1" customWidth="1"/>
    <col min="7183" max="7183" width="9" style="23" customWidth="1"/>
    <col min="7184" max="7423" width="8.85546875" style="23"/>
    <col min="7424" max="7424" width="20.28515625" style="23" customWidth="1"/>
    <col min="7425" max="7425" width="12.140625" style="23" bestFit="1" customWidth="1"/>
    <col min="7426" max="7426" width="10.140625" style="23" bestFit="1" customWidth="1"/>
    <col min="7427" max="7427" width="16.5703125" style="23" bestFit="1" customWidth="1"/>
    <col min="7428" max="7428" width="11.28515625" style="23" bestFit="1" customWidth="1"/>
    <col min="7429" max="7429" width="19.5703125" style="23" customWidth="1"/>
    <col min="7430" max="7430" width="10.85546875" style="23" bestFit="1" customWidth="1"/>
    <col min="7431" max="7431" width="46" style="23" customWidth="1"/>
    <col min="7432" max="7432" width="14" style="23" bestFit="1" customWidth="1"/>
    <col min="7433" max="7433" width="10.7109375" style="23" bestFit="1" customWidth="1"/>
    <col min="7434" max="7434" width="10.28515625" style="23" customWidth="1"/>
    <col min="7435" max="7435" width="10" style="23" bestFit="1" customWidth="1"/>
    <col min="7436" max="7436" width="21.7109375" style="23" bestFit="1" customWidth="1"/>
    <col min="7437" max="7437" width="11.28515625" style="23" customWidth="1"/>
    <col min="7438" max="7438" width="8.28515625" style="23" bestFit="1" customWidth="1"/>
    <col min="7439" max="7439" width="9" style="23" customWidth="1"/>
    <col min="7440" max="7679" width="8.85546875" style="23"/>
    <col min="7680" max="7680" width="20.28515625" style="23" customWidth="1"/>
    <col min="7681" max="7681" width="12.140625" style="23" bestFit="1" customWidth="1"/>
    <col min="7682" max="7682" width="10.140625" style="23" bestFit="1" customWidth="1"/>
    <col min="7683" max="7683" width="16.5703125" style="23" bestFit="1" customWidth="1"/>
    <col min="7684" max="7684" width="11.28515625" style="23" bestFit="1" customWidth="1"/>
    <col min="7685" max="7685" width="19.5703125" style="23" customWidth="1"/>
    <col min="7686" max="7686" width="10.85546875" style="23" bestFit="1" customWidth="1"/>
    <col min="7687" max="7687" width="46" style="23" customWidth="1"/>
    <col min="7688" max="7688" width="14" style="23" bestFit="1" customWidth="1"/>
    <col min="7689" max="7689" width="10.7109375" style="23" bestFit="1" customWidth="1"/>
    <col min="7690" max="7690" width="10.28515625" style="23" customWidth="1"/>
    <col min="7691" max="7691" width="10" style="23" bestFit="1" customWidth="1"/>
    <col min="7692" max="7692" width="21.7109375" style="23" bestFit="1" customWidth="1"/>
    <col min="7693" max="7693" width="11.28515625" style="23" customWidth="1"/>
    <col min="7694" max="7694" width="8.28515625" style="23" bestFit="1" customWidth="1"/>
    <col min="7695" max="7695" width="9" style="23" customWidth="1"/>
    <col min="7696" max="7935" width="8.85546875" style="23"/>
    <col min="7936" max="7936" width="20.28515625" style="23" customWidth="1"/>
    <col min="7937" max="7937" width="12.140625" style="23" bestFit="1" customWidth="1"/>
    <col min="7938" max="7938" width="10.140625" style="23" bestFit="1" customWidth="1"/>
    <col min="7939" max="7939" width="16.5703125" style="23" bestFit="1" customWidth="1"/>
    <col min="7940" max="7940" width="11.28515625" style="23" bestFit="1" customWidth="1"/>
    <col min="7941" max="7941" width="19.5703125" style="23" customWidth="1"/>
    <col min="7942" max="7942" width="10.85546875" style="23" bestFit="1" customWidth="1"/>
    <col min="7943" max="7943" width="46" style="23" customWidth="1"/>
    <col min="7944" max="7944" width="14" style="23" bestFit="1" customWidth="1"/>
    <col min="7945" max="7945" width="10.7109375" style="23" bestFit="1" customWidth="1"/>
    <col min="7946" max="7946" width="10.28515625" style="23" customWidth="1"/>
    <col min="7947" max="7947" width="10" style="23" bestFit="1" customWidth="1"/>
    <col min="7948" max="7948" width="21.7109375" style="23" bestFit="1" customWidth="1"/>
    <col min="7949" max="7949" width="11.28515625" style="23" customWidth="1"/>
    <col min="7950" max="7950" width="8.28515625" style="23" bestFit="1" customWidth="1"/>
    <col min="7951" max="7951" width="9" style="23" customWidth="1"/>
    <col min="7952" max="8191" width="8.85546875" style="23"/>
    <col min="8192" max="8192" width="20.28515625" style="23" customWidth="1"/>
    <col min="8193" max="8193" width="12.140625" style="23" bestFit="1" customWidth="1"/>
    <col min="8194" max="8194" width="10.140625" style="23" bestFit="1" customWidth="1"/>
    <col min="8195" max="8195" width="16.5703125" style="23" bestFit="1" customWidth="1"/>
    <col min="8196" max="8196" width="11.28515625" style="23" bestFit="1" customWidth="1"/>
    <col min="8197" max="8197" width="19.5703125" style="23" customWidth="1"/>
    <col min="8198" max="8198" width="10.85546875" style="23" bestFit="1" customWidth="1"/>
    <col min="8199" max="8199" width="46" style="23" customWidth="1"/>
    <col min="8200" max="8200" width="14" style="23" bestFit="1" customWidth="1"/>
    <col min="8201" max="8201" width="10.7109375" style="23" bestFit="1" customWidth="1"/>
    <col min="8202" max="8202" width="10.28515625" style="23" customWidth="1"/>
    <col min="8203" max="8203" width="10" style="23" bestFit="1" customWidth="1"/>
    <col min="8204" max="8204" width="21.7109375" style="23" bestFit="1" customWidth="1"/>
    <col min="8205" max="8205" width="11.28515625" style="23" customWidth="1"/>
    <col min="8206" max="8206" width="8.28515625" style="23" bestFit="1" customWidth="1"/>
    <col min="8207" max="8207" width="9" style="23" customWidth="1"/>
    <col min="8208" max="8447" width="8.85546875" style="23"/>
    <col min="8448" max="8448" width="20.28515625" style="23" customWidth="1"/>
    <col min="8449" max="8449" width="12.140625" style="23" bestFit="1" customWidth="1"/>
    <col min="8450" max="8450" width="10.140625" style="23" bestFit="1" customWidth="1"/>
    <col min="8451" max="8451" width="16.5703125" style="23" bestFit="1" customWidth="1"/>
    <col min="8452" max="8452" width="11.28515625" style="23" bestFit="1" customWidth="1"/>
    <col min="8453" max="8453" width="19.5703125" style="23" customWidth="1"/>
    <col min="8454" max="8454" width="10.85546875" style="23" bestFit="1" customWidth="1"/>
    <col min="8455" max="8455" width="46" style="23" customWidth="1"/>
    <col min="8456" max="8456" width="14" style="23" bestFit="1" customWidth="1"/>
    <col min="8457" max="8457" width="10.7109375" style="23" bestFit="1" customWidth="1"/>
    <col min="8458" max="8458" width="10.28515625" style="23" customWidth="1"/>
    <col min="8459" max="8459" width="10" style="23" bestFit="1" customWidth="1"/>
    <col min="8460" max="8460" width="21.7109375" style="23" bestFit="1" customWidth="1"/>
    <col min="8461" max="8461" width="11.28515625" style="23" customWidth="1"/>
    <col min="8462" max="8462" width="8.28515625" style="23" bestFit="1" customWidth="1"/>
    <col min="8463" max="8463" width="9" style="23" customWidth="1"/>
    <col min="8464" max="8703" width="8.85546875" style="23"/>
    <col min="8704" max="8704" width="20.28515625" style="23" customWidth="1"/>
    <col min="8705" max="8705" width="12.140625" style="23" bestFit="1" customWidth="1"/>
    <col min="8706" max="8706" width="10.140625" style="23" bestFit="1" customWidth="1"/>
    <col min="8707" max="8707" width="16.5703125" style="23" bestFit="1" customWidth="1"/>
    <col min="8708" max="8708" width="11.28515625" style="23" bestFit="1" customWidth="1"/>
    <col min="8709" max="8709" width="19.5703125" style="23" customWidth="1"/>
    <col min="8710" max="8710" width="10.85546875" style="23" bestFit="1" customWidth="1"/>
    <col min="8711" max="8711" width="46" style="23" customWidth="1"/>
    <col min="8712" max="8712" width="14" style="23" bestFit="1" customWidth="1"/>
    <col min="8713" max="8713" width="10.7109375" style="23" bestFit="1" customWidth="1"/>
    <col min="8714" max="8714" width="10.28515625" style="23" customWidth="1"/>
    <col min="8715" max="8715" width="10" style="23" bestFit="1" customWidth="1"/>
    <col min="8716" max="8716" width="21.7109375" style="23" bestFit="1" customWidth="1"/>
    <col min="8717" max="8717" width="11.28515625" style="23" customWidth="1"/>
    <col min="8718" max="8718" width="8.28515625" style="23" bestFit="1" customWidth="1"/>
    <col min="8719" max="8719" width="9" style="23" customWidth="1"/>
    <col min="8720" max="8959" width="8.85546875" style="23"/>
    <col min="8960" max="8960" width="20.28515625" style="23" customWidth="1"/>
    <col min="8961" max="8961" width="12.140625" style="23" bestFit="1" customWidth="1"/>
    <col min="8962" max="8962" width="10.140625" style="23" bestFit="1" customWidth="1"/>
    <col min="8963" max="8963" width="16.5703125" style="23" bestFit="1" customWidth="1"/>
    <col min="8964" max="8964" width="11.28515625" style="23" bestFit="1" customWidth="1"/>
    <col min="8965" max="8965" width="19.5703125" style="23" customWidth="1"/>
    <col min="8966" max="8966" width="10.85546875" style="23" bestFit="1" customWidth="1"/>
    <col min="8967" max="8967" width="46" style="23" customWidth="1"/>
    <col min="8968" max="8968" width="14" style="23" bestFit="1" customWidth="1"/>
    <col min="8969" max="8969" width="10.7109375" style="23" bestFit="1" customWidth="1"/>
    <col min="8970" max="8970" width="10.28515625" style="23" customWidth="1"/>
    <col min="8971" max="8971" width="10" style="23" bestFit="1" customWidth="1"/>
    <col min="8972" max="8972" width="21.7109375" style="23" bestFit="1" customWidth="1"/>
    <col min="8973" max="8973" width="11.28515625" style="23" customWidth="1"/>
    <col min="8974" max="8974" width="8.28515625" style="23" bestFit="1" customWidth="1"/>
    <col min="8975" max="8975" width="9" style="23" customWidth="1"/>
    <col min="8976" max="9215" width="8.85546875" style="23"/>
    <col min="9216" max="9216" width="20.28515625" style="23" customWidth="1"/>
    <col min="9217" max="9217" width="12.140625" style="23" bestFit="1" customWidth="1"/>
    <col min="9218" max="9218" width="10.140625" style="23" bestFit="1" customWidth="1"/>
    <col min="9219" max="9219" width="16.5703125" style="23" bestFit="1" customWidth="1"/>
    <col min="9220" max="9220" width="11.28515625" style="23" bestFit="1" customWidth="1"/>
    <col min="9221" max="9221" width="19.5703125" style="23" customWidth="1"/>
    <col min="9222" max="9222" width="10.85546875" style="23" bestFit="1" customWidth="1"/>
    <col min="9223" max="9223" width="46" style="23" customWidth="1"/>
    <col min="9224" max="9224" width="14" style="23" bestFit="1" customWidth="1"/>
    <col min="9225" max="9225" width="10.7109375" style="23" bestFit="1" customWidth="1"/>
    <col min="9226" max="9226" width="10.28515625" style="23" customWidth="1"/>
    <col min="9227" max="9227" width="10" style="23" bestFit="1" customWidth="1"/>
    <col min="9228" max="9228" width="21.7109375" style="23" bestFit="1" customWidth="1"/>
    <col min="9229" max="9229" width="11.28515625" style="23" customWidth="1"/>
    <col min="9230" max="9230" width="8.28515625" style="23" bestFit="1" customWidth="1"/>
    <col min="9231" max="9231" width="9" style="23" customWidth="1"/>
    <col min="9232" max="9471" width="8.85546875" style="23"/>
    <col min="9472" max="9472" width="20.28515625" style="23" customWidth="1"/>
    <col min="9473" max="9473" width="12.140625" style="23" bestFit="1" customWidth="1"/>
    <col min="9474" max="9474" width="10.140625" style="23" bestFit="1" customWidth="1"/>
    <col min="9475" max="9475" width="16.5703125" style="23" bestFit="1" customWidth="1"/>
    <col min="9476" max="9476" width="11.28515625" style="23" bestFit="1" customWidth="1"/>
    <col min="9477" max="9477" width="19.5703125" style="23" customWidth="1"/>
    <col min="9478" max="9478" width="10.85546875" style="23" bestFit="1" customWidth="1"/>
    <col min="9479" max="9479" width="46" style="23" customWidth="1"/>
    <col min="9480" max="9480" width="14" style="23" bestFit="1" customWidth="1"/>
    <col min="9481" max="9481" width="10.7109375" style="23" bestFit="1" customWidth="1"/>
    <col min="9482" max="9482" width="10.28515625" style="23" customWidth="1"/>
    <col min="9483" max="9483" width="10" style="23" bestFit="1" customWidth="1"/>
    <col min="9484" max="9484" width="21.7109375" style="23" bestFit="1" customWidth="1"/>
    <col min="9485" max="9485" width="11.28515625" style="23" customWidth="1"/>
    <col min="9486" max="9486" width="8.28515625" style="23" bestFit="1" customWidth="1"/>
    <col min="9487" max="9487" width="9" style="23" customWidth="1"/>
    <col min="9488" max="9727" width="8.85546875" style="23"/>
    <col min="9728" max="9728" width="20.28515625" style="23" customWidth="1"/>
    <col min="9729" max="9729" width="12.140625" style="23" bestFit="1" customWidth="1"/>
    <col min="9730" max="9730" width="10.140625" style="23" bestFit="1" customWidth="1"/>
    <col min="9731" max="9731" width="16.5703125" style="23" bestFit="1" customWidth="1"/>
    <col min="9732" max="9732" width="11.28515625" style="23" bestFit="1" customWidth="1"/>
    <col min="9733" max="9733" width="19.5703125" style="23" customWidth="1"/>
    <col min="9734" max="9734" width="10.85546875" style="23" bestFit="1" customWidth="1"/>
    <col min="9735" max="9735" width="46" style="23" customWidth="1"/>
    <col min="9736" max="9736" width="14" style="23" bestFit="1" customWidth="1"/>
    <col min="9737" max="9737" width="10.7109375" style="23" bestFit="1" customWidth="1"/>
    <col min="9738" max="9738" width="10.28515625" style="23" customWidth="1"/>
    <col min="9739" max="9739" width="10" style="23" bestFit="1" customWidth="1"/>
    <col min="9740" max="9740" width="21.7109375" style="23" bestFit="1" customWidth="1"/>
    <col min="9741" max="9741" width="11.28515625" style="23" customWidth="1"/>
    <col min="9742" max="9742" width="8.28515625" style="23" bestFit="1" customWidth="1"/>
    <col min="9743" max="9743" width="9" style="23" customWidth="1"/>
    <col min="9744" max="9983" width="8.85546875" style="23"/>
    <col min="9984" max="9984" width="20.28515625" style="23" customWidth="1"/>
    <col min="9985" max="9985" width="12.140625" style="23" bestFit="1" customWidth="1"/>
    <col min="9986" max="9986" width="10.140625" style="23" bestFit="1" customWidth="1"/>
    <col min="9987" max="9987" width="16.5703125" style="23" bestFit="1" customWidth="1"/>
    <col min="9988" max="9988" width="11.28515625" style="23" bestFit="1" customWidth="1"/>
    <col min="9989" max="9989" width="19.5703125" style="23" customWidth="1"/>
    <col min="9990" max="9990" width="10.85546875" style="23" bestFit="1" customWidth="1"/>
    <col min="9991" max="9991" width="46" style="23" customWidth="1"/>
    <col min="9992" max="9992" width="14" style="23" bestFit="1" customWidth="1"/>
    <col min="9993" max="9993" width="10.7109375" style="23" bestFit="1" customWidth="1"/>
    <col min="9994" max="9994" width="10.28515625" style="23" customWidth="1"/>
    <col min="9995" max="9995" width="10" style="23" bestFit="1" customWidth="1"/>
    <col min="9996" max="9996" width="21.7109375" style="23" bestFit="1" customWidth="1"/>
    <col min="9997" max="9997" width="11.28515625" style="23" customWidth="1"/>
    <col min="9998" max="9998" width="8.28515625" style="23" bestFit="1" customWidth="1"/>
    <col min="9999" max="9999" width="9" style="23" customWidth="1"/>
    <col min="10000" max="10239" width="8.85546875" style="23"/>
    <col min="10240" max="10240" width="20.28515625" style="23" customWidth="1"/>
    <col min="10241" max="10241" width="12.140625" style="23" bestFit="1" customWidth="1"/>
    <col min="10242" max="10242" width="10.140625" style="23" bestFit="1" customWidth="1"/>
    <col min="10243" max="10243" width="16.5703125" style="23" bestFit="1" customWidth="1"/>
    <col min="10244" max="10244" width="11.28515625" style="23" bestFit="1" customWidth="1"/>
    <col min="10245" max="10245" width="19.5703125" style="23" customWidth="1"/>
    <col min="10246" max="10246" width="10.85546875" style="23" bestFit="1" customWidth="1"/>
    <col min="10247" max="10247" width="46" style="23" customWidth="1"/>
    <col min="10248" max="10248" width="14" style="23" bestFit="1" customWidth="1"/>
    <col min="10249" max="10249" width="10.7109375" style="23" bestFit="1" customWidth="1"/>
    <col min="10250" max="10250" width="10.28515625" style="23" customWidth="1"/>
    <col min="10251" max="10251" width="10" style="23" bestFit="1" customWidth="1"/>
    <col min="10252" max="10252" width="21.7109375" style="23" bestFit="1" customWidth="1"/>
    <col min="10253" max="10253" width="11.28515625" style="23" customWidth="1"/>
    <col min="10254" max="10254" width="8.28515625" style="23" bestFit="1" customWidth="1"/>
    <col min="10255" max="10255" width="9" style="23" customWidth="1"/>
    <col min="10256" max="10495" width="8.85546875" style="23"/>
    <col min="10496" max="10496" width="20.28515625" style="23" customWidth="1"/>
    <col min="10497" max="10497" width="12.140625" style="23" bestFit="1" customWidth="1"/>
    <col min="10498" max="10498" width="10.140625" style="23" bestFit="1" customWidth="1"/>
    <col min="10499" max="10499" width="16.5703125" style="23" bestFit="1" customWidth="1"/>
    <col min="10500" max="10500" width="11.28515625" style="23" bestFit="1" customWidth="1"/>
    <col min="10501" max="10501" width="19.5703125" style="23" customWidth="1"/>
    <col min="10502" max="10502" width="10.85546875" style="23" bestFit="1" customWidth="1"/>
    <col min="10503" max="10503" width="46" style="23" customWidth="1"/>
    <col min="10504" max="10504" width="14" style="23" bestFit="1" customWidth="1"/>
    <col min="10505" max="10505" width="10.7109375" style="23" bestFit="1" customWidth="1"/>
    <col min="10506" max="10506" width="10.28515625" style="23" customWidth="1"/>
    <col min="10507" max="10507" width="10" style="23" bestFit="1" customWidth="1"/>
    <col min="10508" max="10508" width="21.7109375" style="23" bestFit="1" customWidth="1"/>
    <col min="10509" max="10509" width="11.28515625" style="23" customWidth="1"/>
    <col min="10510" max="10510" width="8.28515625" style="23" bestFit="1" customWidth="1"/>
    <col min="10511" max="10511" width="9" style="23" customWidth="1"/>
    <col min="10512" max="10751" width="8.85546875" style="23"/>
    <col min="10752" max="10752" width="20.28515625" style="23" customWidth="1"/>
    <col min="10753" max="10753" width="12.140625" style="23" bestFit="1" customWidth="1"/>
    <col min="10754" max="10754" width="10.140625" style="23" bestFit="1" customWidth="1"/>
    <col min="10755" max="10755" width="16.5703125" style="23" bestFit="1" customWidth="1"/>
    <col min="10756" max="10756" width="11.28515625" style="23" bestFit="1" customWidth="1"/>
    <col min="10757" max="10757" width="19.5703125" style="23" customWidth="1"/>
    <col min="10758" max="10758" width="10.85546875" style="23" bestFit="1" customWidth="1"/>
    <col min="10759" max="10759" width="46" style="23" customWidth="1"/>
    <col min="10760" max="10760" width="14" style="23" bestFit="1" customWidth="1"/>
    <col min="10761" max="10761" width="10.7109375" style="23" bestFit="1" customWidth="1"/>
    <col min="10762" max="10762" width="10.28515625" style="23" customWidth="1"/>
    <col min="10763" max="10763" width="10" style="23" bestFit="1" customWidth="1"/>
    <col min="10764" max="10764" width="21.7109375" style="23" bestFit="1" customWidth="1"/>
    <col min="10765" max="10765" width="11.28515625" style="23" customWidth="1"/>
    <col min="10766" max="10766" width="8.28515625" style="23" bestFit="1" customWidth="1"/>
    <col min="10767" max="10767" width="9" style="23" customWidth="1"/>
    <col min="10768" max="11007" width="8.85546875" style="23"/>
    <col min="11008" max="11008" width="20.28515625" style="23" customWidth="1"/>
    <col min="11009" max="11009" width="12.140625" style="23" bestFit="1" customWidth="1"/>
    <col min="11010" max="11010" width="10.140625" style="23" bestFit="1" customWidth="1"/>
    <col min="11011" max="11011" width="16.5703125" style="23" bestFit="1" customWidth="1"/>
    <col min="11012" max="11012" width="11.28515625" style="23" bestFit="1" customWidth="1"/>
    <col min="11013" max="11013" width="19.5703125" style="23" customWidth="1"/>
    <col min="11014" max="11014" width="10.85546875" style="23" bestFit="1" customWidth="1"/>
    <col min="11015" max="11015" width="46" style="23" customWidth="1"/>
    <col min="11016" max="11016" width="14" style="23" bestFit="1" customWidth="1"/>
    <col min="11017" max="11017" width="10.7109375" style="23" bestFit="1" customWidth="1"/>
    <col min="11018" max="11018" width="10.28515625" style="23" customWidth="1"/>
    <col min="11019" max="11019" width="10" style="23" bestFit="1" customWidth="1"/>
    <col min="11020" max="11020" width="21.7109375" style="23" bestFit="1" customWidth="1"/>
    <col min="11021" max="11021" width="11.28515625" style="23" customWidth="1"/>
    <col min="11022" max="11022" width="8.28515625" style="23" bestFit="1" customWidth="1"/>
    <col min="11023" max="11023" width="9" style="23" customWidth="1"/>
    <col min="11024" max="11263" width="8.85546875" style="23"/>
    <col min="11264" max="11264" width="20.28515625" style="23" customWidth="1"/>
    <col min="11265" max="11265" width="12.140625" style="23" bestFit="1" customWidth="1"/>
    <col min="11266" max="11266" width="10.140625" style="23" bestFit="1" customWidth="1"/>
    <col min="11267" max="11267" width="16.5703125" style="23" bestFit="1" customWidth="1"/>
    <col min="11268" max="11268" width="11.28515625" style="23" bestFit="1" customWidth="1"/>
    <col min="11269" max="11269" width="19.5703125" style="23" customWidth="1"/>
    <col min="11270" max="11270" width="10.85546875" style="23" bestFit="1" customWidth="1"/>
    <col min="11271" max="11271" width="46" style="23" customWidth="1"/>
    <col min="11272" max="11272" width="14" style="23" bestFit="1" customWidth="1"/>
    <col min="11273" max="11273" width="10.7109375" style="23" bestFit="1" customWidth="1"/>
    <col min="11274" max="11274" width="10.28515625" style="23" customWidth="1"/>
    <col min="11275" max="11275" width="10" style="23" bestFit="1" customWidth="1"/>
    <col min="11276" max="11276" width="21.7109375" style="23" bestFit="1" customWidth="1"/>
    <col min="11277" max="11277" width="11.28515625" style="23" customWidth="1"/>
    <col min="11278" max="11278" width="8.28515625" style="23" bestFit="1" customWidth="1"/>
    <col min="11279" max="11279" width="9" style="23" customWidth="1"/>
    <col min="11280" max="11519" width="8.85546875" style="23"/>
    <col min="11520" max="11520" width="20.28515625" style="23" customWidth="1"/>
    <col min="11521" max="11521" width="12.140625" style="23" bestFit="1" customWidth="1"/>
    <col min="11522" max="11522" width="10.140625" style="23" bestFit="1" customWidth="1"/>
    <col min="11523" max="11523" width="16.5703125" style="23" bestFit="1" customWidth="1"/>
    <col min="11524" max="11524" width="11.28515625" style="23" bestFit="1" customWidth="1"/>
    <col min="11525" max="11525" width="19.5703125" style="23" customWidth="1"/>
    <col min="11526" max="11526" width="10.85546875" style="23" bestFit="1" customWidth="1"/>
    <col min="11527" max="11527" width="46" style="23" customWidth="1"/>
    <col min="11528" max="11528" width="14" style="23" bestFit="1" customWidth="1"/>
    <col min="11529" max="11529" width="10.7109375" style="23" bestFit="1" customWidth="1"/>
    <col min="11530" max="11530" width="10.28515625" style="23" customWidth="1"/>
    <col min="11531" max="11531" width="10" style="23" bestFit="1" customWidth="1"/>
    <col min="11532" max="11532" width="21.7109375" style="23" bestFit="1" customWidth="1"/>
    <col min="11533" max="11533" width="11.28515625" style="23" customWidth="1"/>
    <col min="11534" max="11534" width="8.28515625" style="23" bestFit="1" customWidth="1"/>
    <col min="11535" max="11535" width="9" style="23" customWidth="1"/>
    <col min="11536" max="11775" width="8.85546875" style="23"/>
    <col min="11776" max="11776" width="20.28515625" style="23" customWidth="1"/>
    <col min="11777" max="11777" width="12.140625" style="23" bestFit="1" customWidth="1"/>
    <col min="11778" max="11778" width="10.140625" style="23" bestFit="1" customWidth="1"/>
    <col min="11779" max="11779" width="16.5703125" style="23" bestFit="1" customWidth="1"/>
    <col min="11780" max="11780" width="11.28515625" style="23" bestFit="1" customWidth="1"/>
    <col min="11781" max="11781" width="19.5703125" style="23" customWidth="1"/>
    <col min="11782" max="11782" width="10.85546875" style="23" bestFit="1" customWidth="1"/>
    <col min="11783" max="11783" width="46" style="23" customWidth="1"/>
    <col min="11784" max="11784" width="14" style="23" bestFit="1" customWidth="1"/>
    <col min="11785" max="11785" width="10.7109375" style="23" bestFit="1" customWidth="1"/>
    <col min="11786" max="11786" width="10.28515625" style="23" customWidth="1"/>
    <col min="11787" max="11787" width="10" style="23" bestFit="1" customWidth="1"/>
    <col min="11788" max="11788" width="21.7109375" style="23" bestFit="1" customWidth="1"/>
    <col min="11789" max="11789" width="11.28515625" style="23" customWidth="1"/>
    <col min="11790" max="11790" width="8.28515625" style="23" bestFit="1" customWidth="1"/>
    <col min="11791" max="11791" width="9" style="23" customWidth="1"/>
    <col min="11792" max="12031" width="8.85546875" style="23"/>
    <col min="12032" max="12032" width="20.28515625" style="23" customWidth="1"/>
    <col min="12033" max="12033" width="12.140625" style="23" bestFit="1" customWidth="1"/>
    <col min="12034" max="12034" width="10.140625" style="23" bestFit="1" customWidth="1"/>
    <col min="12035" max="12035" width="16.5703125" style="23" bestFit="1" customWidth="1"/>
    <col min="12036" max="12036" width="11.28515625" style="23" bestFit="1" customWidth="1"/>
    <col min="12037" max="12037" width="19.5703125" style="23" customWidth="1"/>
    <col min="12038" max="12038" width="10.85546875" style="23" bestFit="1" customWidth="1"/>
    <col min="12039" max="12039" width="46" style="23" customWidth="1"/>
    <col min="12040" max="12040" width="14" style="23" bestFit="1" customWidth="1"/>
    <col min="12041" max="12041" width="10.7109375" style="23" bestFit="1" customWidth="1"/>
    <col min="12042" max="12042" width="10.28515625" style="23" customWidth="1"/>
    <col min="12043" max="12043" width="10" style="23" bestFit="1" customWidth="1"/>
    <col min="12044" max="12044" width="21.7109375" style="23" bestFit="1" customWidth="1"/>
    <col min="12045" max="12045" width="11.28515625" style="23" customWidth="1"/>
    <col min="12046" max="12046" width="8.28515625" style="23" bestFit="1" customWidth="1"/>
    <col min="12047" max="12047" width="9" style="23" customWidth="1"/>
    <col min="12048" max="12287" width="8.85546875" style="23"/>
    <col min="12288" max="12288" width="20.28515625" style="23" customWidth="1"/>
    <col min="12289" max="12289" width="12.140625" style="23" bestFit="1" customWidth="1"/>
    <col min="12290" max="12290" width="10.140625" style="23" bestFit="1" customWidth="1"/>
    <col min="12291" max="12291" width="16.5703125" style="23" bestFit="1" customWidth="1"/>
    <col min="12292" max="12292" width="11.28515625" style="23" bestFit="1" customWidth="1"/>
    <col min="12293" max="12293" width="19.5703125" style="23" customWidth="1"/>
    <col min="12294" max="12294" width="10.85546875" style="23" bestFit="1" customWidth="1"/>
    <col min="12295" max="12295" width="46" style="23" customWidth="1"/>
    <col min="12296" max="12296" width="14" style="23" bestFit="1" customWidth="1"/>
    <col min="12297" max="12297" width="10.7109375" style="23" bestFit="1" customWidth="1"/>
    <col min="12298" max="12298" width="10.28515625" style="23" customWidth="1"/>
    <col min="12299" max="12299" width="10" style="23" bestFit="1" customWidth="1"/>
    <col min="12300" max="12300" width="21.7109375" style="23" bestFit="1" customWidth="1"/>
    <col min="12301" max="12301" width="11.28515625" style="23" customWidth="1"/>
    <col min="12302" max="12302" width="8.28515625" style="23" bestFit="1" customWidth="1"/>
    <col min="12303" max="12303" width="9" style="23" customWidth="1"/>
    <col min="12304" max="12543" width="8.85546875" style="23"/>
    <col min="12544" max="12544" width="20.28515625" style="23" customWidth="1"/>
    <col min="12545" max="12545" width="12.140625" style="23" bestFit="1" customWidth="1"/>
    <col min="12546" max="12546" width="10.140625" style="23" bestFit="1" customWidth="1"/>
    <col min="12547" max="12547" width="16.5703125" style="23" bestFit="1" customWidth="1"/>
    <col min="12548" max="12548" width="11.28515625" style="23" bestFit="1" customWidth="1"/>
    <col min="12549" max="12549" width="19.5703125" style="23" customWidth="1"/>
    <col min="12550" max="12550" width="10.85546875" style="23" bestFit="1" customWidth="1"/>
    <col min="12551" max="12551" width="46" style="23" customWidth="1"/>
    <col min="12552" max="12552" width="14" style="23" bestFit="1" customWidth="1"/>
    <col min="12553" max="12553" width="10.7109375" style="23" bestFit="1" customWidth="1"/>
    <col min="12554" max="12554" width="10.28515625" style="23" customWidth="1"/>
    <col min="12555" max="12555" width="10" style="23" bestFit="1" customWidth="1"/>
    <col min="12556" max="12556" width="21.7109375" style="23" bestFit="1" customWidth="1"/>
    <col min="12557" max="12557" width="11.28515625" style="23" customWidth="1"/>
    <col min="12558" max="12558" width="8.28515625" style="23" bestFit="1" customWidth="1"/>
    <col min="12559" max="12559" width="9" style="23" customWidth="1"/>
    <col min="12560" max="12799" width="8.85546875" style="23"/>
    <col min="12800" max="12800" width="20.28515625" style="23" customWidth="1"/>
    <col min="12801" max="12801" width="12.140625" style="23" bestFit="1" customWidth="1"/>
    <col min="12802" max="12802" width="10.140625" style="23" bestFit="1" customWidth="1"/>
    <col min="12803" max="12803" width="16.5703125" style="23" bestFit="1" customWidth="1"/>
    <col min="12804" max="12804" width="11.28515625" style="23" bestFit="1" customWidth="1"/>
    <col min="12805" max="12805" width="19.5703125" style="23" customWidth="1"/>
    <col min="12806" max="12806" width="10.85546875" style="23" bestFit="1" customWidth="1"/>
    <col min="12807" max="12807" width="46" style="23" customWidth="1"/>
    <col min="12808" max="12808" width="14" style="23" bestFit="1" customWidth="1"/>
    <col min="12809" max="12809" width="10.7109375" style="23" bestFit="1" customWidth="1"/>
    <col min="12810" max="12810" width="10.28515625" style="23" customWidth="1"/>
    <col min="12811" max="12811" width="10" style="23" bestFit="1" customWidth="1"/>
    <col min="12812" max="12812" width="21.7109375" style="23" bestFit="1" customWidth="1"/>
    <col min="12813" max="12813" width="11.28515625" style="23" customWidth="1"/>
    <col min="12814" max="12814" width="8.28515625" style="23" bestFit="1" customWidth="1"/>
    <col min="12815" max="12815" width="9" style="23" customWidth="1"/>
    <col min="12816" max="13055" width="8.85546875" style="23"/>
    <col min="13056" max="13056" width="20.28515625" style="23" customWidth="1"/>
    <col min="13057" max="13057" width="12.140625" style="23" bestFit="1" customWidth="1"/>
    <col min="13058" max="13058" width="10.140625" style="23" bestFit="1" customWidth="1"/>
    <col min="13059" max="13059" width="16.5703125" style="23" bestFit="1" customWidth="1"/>
    <col min="13060" max="13060" width="11.28515625" style="23" bestFit="1" customWidth="1"/>
    <col min="13061" max="13061" width="19.5703125" style="23" customWidth="1"/>
    <col min="13062" max="13062" width="10.85546875" style="23" bestFit="1" customWidth="1"/>
    <col min="13063" max="13063" width="46" style="23" customWidth="1"/>
    <col min="13064" max="13064" width="14" style="23" bestFit="1" customWidth="1"/>
    <col min="13065" max="13065" width="10.7109375" style="23" bestFit="1" customWidth="1"/>
    <col min="13066" max="13066" width="10.28515625" style="23" customWidth="1"/>
    <col min="13067" max="13067" width="10" style="23" bestFit="1" customWidth="1"/>
    <col min="13068" max="13068" width="21.7109375" style="23" bestFit="1" customWidth="1"/>
    <col min="13069" max="13069" width="11.28515625" style="23" customWidth="1"/>
    <col min="13070" max="13070" width="8.28515625" style="23" bestFit="1" customWidth="1"/>
    <col min="13071" max="13071" width="9" style="23" customWidth="1"/>
    <col min="13072" max="13311" width="8.85546875" style="23"/>
    <col min="13312" max="13312" width="20.28515625" style="23" customWidth="1"/>
    <col min="13313" max="13313" width="12.140625" style="23" bestFit="1" customWidth="1"/>
    <col min="13314" max="13314" width="10.140625" style="23" bestFit="1" customWidth="1"/>
    <col min="13315" max="13315" width="16.5703125" style="23" bestFit="1" customWidth="1"/>
    <col min="13316" max="13316" width="11.28515625" style="23" bestFit="1" customWidth="1"/>
    <col min="13317" max="13317" width="19.5703125" style="23" customWidth="1"/>
    <col min="13318" max="13318" width="10.85546875" style="23" bestFit="1" customWidth="1"/>
    <col min="13319" max="13319" width="46" style="23" customWidth="1"/>
    <col min="13320" max="13320" width="14" style="23" bestFit="1" customWidth="1"/>
    <col min="13321" max="13321" width="10.7109375" style="23" bestFit="1" customWidth="1"/>
    <col min="13322" max="13322" width="10.28515625" style="23" customWidth="1"/>
    <col min="13323" max="13323" width="10" style="23" bestFit="1" customWidth="1"/>
    <col min="13324" max="13324" width="21.7109375" style="23" bestFit="1" customWidth="1"/>
    <col min="13325" max="13325" width="11.28515625" style="23" customWidth="1"/>
    <col min="13326" max="13326" width="8.28515625" style="23" bestFit="1" customWidth="1"/>
    <col min="13327" max="13327" width="9" style="23" customWidth="1"/>
    <col min="13328" max="13567" width="8.85546875" style="23"/>
    <col min="13568" max="13568" width="20.28515625" style="23" customWidth="1"/>
    <col min="13569" max="13569" width="12.140625" style="23" bestFit="1" customWidth="1"/>
    <col min="13570" max="13570" width="10.140625" style="23" bestFit="1" customWidth="1"/>
    <col min="13571" max="13571" width="16.5703125" style="23" bestFit="1" customWidth="1"/>
    <col min="13572" max="13572" width="11.28515625" style="23" bestFit="1" customWidth="1"/>
    <col min="13573" max="13573" width="19.5703125" style="23" customWidth="1"/>
    <col min="13574" max="13574" width="10.85546875" style="23" bestFit="1" customWidth="1"/>
    <col min="13575" max="13575" width="46" style="23" customWidth="1"/>
    <col min="13576" max="13576" width="14" style="23" bestFit="1" customWidth="1"/>
    <col min="13577" max="13577" width="10.7109375" style="23" bestFit="1" customWidth="1"/>
    <col min="13578" max="13578" width="10.28515625" style="23" customWidth="1"/>
    <col min="13579" max="13579" width="10" style="23" bestFit="1" customWidth="1"/>
    <col min="13580" max="13580" width="21.7109375" style="23" bestFit="1" customWidth="1"/>
    <col min="13581" max="13581" width="11.28515625" style="23" customWidth="1"/>
    <col min="13582" max="13582" width="8.28515625" style="23" bestFit="1" customWidth="1"/>
    <col min="13583" max="13583" width="9" style="23" customWidth="1"/>
    <col min="13584" max="13823" width="8.85546875" style="23"/>
    <col min="13824" max="13824" width="20.28515625" style="23" customWidth="1"/>
    <col min="13825" max="13825" width="12.140625" style="23" bestFit="1" customWidth="1"/>
    <col min="13826" max="13826" width="10.140625" style="23" bestFit="1" customWidth="1"/>
    <col min="13827" max="13827" width="16.5703125" style="23" bestFit="1" customWidth="1"/>
    <col min="13828" max="13828" width="11.28515625" style="23" bestFit="1" customWidth="1"/>
    <col min="13829" max="13829" width="19.5703125" style="23" customWidth="1"/>
    <col min="13830" max="13830" width="10.85546875" style="23" bestFit="1" customWidth="1"/>
    <col min="13831" max="13831" width="46" style="23" customWidth="1"/>
    <col min="13832" max="13832" width="14" style="23" bestFit="1" customWidth="1"/>
    <col min="13833" max="13833" width="10.7109375" style="23" bestFit="1" customWidth="1"/>
    <col min="13834" max="13834" width="10.28515625" style="23" customWidth="1"/>
    <col min="13835" max="13835" width="10" style="23" bestFit="1" customWidth="1"/>
    <col min="13836" max="13836" width="21.7109375" style="23" bestFit="1" customWidth="1"/>
    <col min="13837" max="13837" width="11.28515625" style="23" customWidth="1"/>
    <col min="13838" max="13838" width="8.28515625" style="23" bestFit="1" customWidth="1"/>
    <col min="13839" max="13839" width="9" style="23" customWidth="1"/>
    <col min="13840" max="14079" width="8.85546875" style="23"/>
    <col min="14080" max="14080" width="20.28515625" style="23" customWidth="1"/>
    <col min="14081" max="14081" width="12.140625" style="23" bestFit="1" customWidth="1"/>
    <col min="14082" max="14082" width="10.140625" style="23" bestFit="1" customWidth="1"/>
    <col min="14083" max="14083" width="16.5703125" style="23" bestFit="1" customWidth="1"/>
    <col min="14084" max="14084" width="11.28515625" style="23" bestFit="1" customWidth="1"/>
    <col min="14085" max="14085" width="19.5703125" style="23" customWidth="1"/>
    <col min="14086" max="14086" width="10.85546875" style="23" bestFit="1" customWidth="1"/>
    <col min="14087" max="14087" width="46" style="23" customWidth="1"/>
    <col min="14088" max="14088" width="14" style="23" bestFit="1" customWidth="1"/>
    <col min="14089" max="14089" width="10.7109375" style="23" bestFit="1" customWidth="1"/>
    <col min="14090" max="14090" width="10.28515625" style="23" customWidth="1"/>
    <col min="14091" max="14091" width="10" style="23" bestFit="1" customWidth="1"/>
    <col min="14092" max="14092" width="21.7109375" style="23" bestFit="1" customWidth="1"/>
    <col min="14093" max="14093" width="11.28515625" style="23" customWidth="1"/>
    <col min="14094" max="14094" width="8.28515625" style="23" bestFit="1" customWidth="1"/>
    <col min="14095" max="14095" width="9" style="23" customWidth="1"/>
    <col min="14096" max="14335" width="8.85546875" style="23"/>
    <col min="14336" max="14336" width="20.28515625" style="23" customWidth="1"/>
    <col min="14337" max="14337" width="12.140625" style="23" bestFit="1" customWidth="1"/>
    <col min="14338" max="14338" width="10.140625" style="23" bestFit="1" customWidth="1"/>
    <col min="14339" max="14339" width="16.5703125" style="23" bestFit="1" customWidth="1"/>
    <col min="14340" max="14340" width="11.28515625" style="23" bestFit="1" customWidth="1"/>
    <col min="14341" max="14341" width="19.5703125" style="23" customWidth="1"/>
    <col min="14342" max="14342" width="10.85546875" style="23" bestFit="1" customWidth="1"/>
    <col min="14343" max="14343" width="46" style="23" customWidth="1"/>
    <col min="14344" max="14344" width="14" style="23" bestFit="1" customWidth="1"/>
    <col min="14345" max="14345" width="10.7109375" style="23" bestFit="1" customWidth="1"/>
    <col min="14346" max="14346" width="10.28515625" style="23" customWidth="1"/>
    <col min="14347" max="14347" width="10" style="23" bestFit="1" customWidth="1"/>
    <col min="14348" max="14348" width="21.7109375" style="23" bestFit="1" customWidth="1"/>
    <col min="14349" max="14349" width="11.28515625" style="23" customWidth="1"/>
    <col min="14350" max="14350" width="8.28515625" style="23" bestFit="1" customWidth="1"/>
    <col min="14351" max="14351" width="9" style="23" customWidth="1"/>
    <col min="14352" max="14591" width="8.85546875" style="23"/>
    <col min="14592" max="14592" width="20.28515625" style="23" customWidth="1"/>
    <col min="14593" max="14593" width="12.140625" style="23" bestFit="1" customWidth="1"/>
    <col min="14594" max="14594" width="10.140625" style="23" bestFit="1" customWidth="1"/>
    <col min="14595" max="14595" width="16.5703125" style="23" bestFit="1" customWidth="1"/>
    <col min="14596" max="14596" width="11.28515625" style="23" bestFit="1" customWidth="1"/>
    <col min="14597" max="14597" width="19.5703125" style="23" customWidth="1"/>
    <col min="14598" max="14598" width="10.85546875" style="23" bestFit="1" customWidth="1"/>
    <col min="14599" max="14599" width="46" style="23" customWidth="1"/>
    <col min="14600" max="14600" width="14" style="23" bestFit="1" customWidth="1"/>
    <col min="14601" max="14601" width="10.7109375" style="23" bestFit="1" customWidth="1"/>
    <col min="14602" max="14602" width="10.28515625" style="23" customWidth="1"/>
    <col min="14603" max="14603" width="10" style="23" bestFit="1" customWidth="1"/>
    <col min="14604" max="14604" width="21.7109375" style="23" bestFit="1" customWidth="1"/>
    <col min="14605" max="14605" width="11.28515625" style="23" customWidth="1"/>
    <col min="14606" max="14606" width="8.28515625" style="23" bestFit="1" customWidth="1"/>
    <col min="14607" max="14607" width="9" style="23" customWidth="1"/>
    <col min="14608" max="14847" width="8.85546875" style="23"/>
    <col min="14848" max="14848" width="20.28515625" style="23" customWidth="1"/>
    <col min="14849" max="14849" width="12.140625" style="23" bestFit="1" customWidth="1"/>
    <col min="14850" max="14850" width="10.140625" style="23" bestFit="1" customWidth="1"/>
    <col min="14851" max="14851" width="16.5703125" style="23" bestFit="1" customWidth="1"/>
    <col min="14852" max="14852" width="11.28515625" style="23" bestFit="1" customWidth="1"/>
    <col min="14853" max="14853" width="19.5703125" style="23" customWidth="1"/>
    <col min="14854" max="14854" width="10.85546875" style="23" bestFit="1" customWidth="1"/>
    <col min="14855" max="14855" width="46" style="23" customWidth="1"/>
    <col min="14856" max="14856" width="14" style="23" bestFit="1" customWidth="1"/>
    <col min="14857" max="14857" width="10.7109375" style="23" bestFit="1" customWidth="1"/>
    <col min="14858" max="14858" width="10.28515625" style="23" customWidth="1"/>
    <col min="14859" max="14859" width="10" style="23" bestFit="1" customWidth="1"/>
    <col min="14860" max="14860" width="21.7109375" style="23" bestFit="1" customWidth="1"/>
    <col min="14861" max="14861" width="11.28515625" style="23" customWidth="1"/>
    <col min="14862" max="14862" width="8.28515625" style="23" bestFit="1" customWidth="1"/>
    <col min="14863" max="14863" width="9" style="23" customWidth="1"/>
    <col min="14864" max="15103" width="8.85546875" style="23"/>
    <col min="15104" max="15104" width="20.28515625" style="23" customWidth="1"/>
    <col min="15105" max="15105" width="12.140625" style="23" bestFit="1" customWidth="1"/>
    <col min="15106" max="15106" width="10.140625" style="23" bestFit="1" customWidth="1"/>
    <col min="15107" max="15107" width="16.5703125" style="23" bestFit="1" customWidth="1"/>
    <col min="15108" max="15108" width="11.28515625" style="23" bestFit="1" customWidth="1"/>
    <col min="15109" max="15109" width="19.5703125" style="23" customWidth="1"/>
    <col min="15110" max="15110" width="10.85546875" style="23" bestFit="1" customWidth="1"/>
    <col min="15111" max="15111" width="46" style="23" customWidth="1"/>
    <col min="15112" max="15112" width="14" style="23" bestFit="1" customWidth="1"/>
    <col min="15113" max="15113" width="10.7109375" style="23" bestFit="1" customWidth="1"/>
    <col min="15114" max="15114" width="10.28515625" style="23" customWidth="1"/>
    <col min="15115" max="15115" width="10" style="23" bestFit="1" customWidth="1"/>
    <col min="15116" max="15116" width="21.7109375" style="23" bestFit="1" customWidth="1"/>
    <col min="15117" max="15117" width="11.28515625" style="23" customWidth="1"/>
    <col min="15118" max="15118" width="8.28515625" style="23" bestFit="1" customWidth="1"/>
    <col min="15119" max="15119" width="9" style="23" customWidth="1"/>
    <col min="15120" max="15359" width="8.85546875" style="23"/>
    <col min="15360" max="15360" width="20.28515625" style="23" customWidth="1"/>
    <col min="15361" max="15361" width="12.140625" style="23" bestFit="1" customWidth="1"/>
    <col min="15362" max="15362" width="10.140625" style="23" bestFit="1" customWidth="1"/>
    <col min="15363" max="15363" width="16.5703125" style="23" bestFit="1" customWidth="1"/>
    <col min="15364" max="15364" width="11.28515625" style="23" bestFit="1" customWidth="1"/>
    <col min="15365" max="15365" width="19.5703125" style="23" customWidth="1"/>
    <col min="15366" max="15366" width="10.85546875" style="23" bestFit="1" customWidth="1"/>
    <col min="15367" max="15367" width="46" style="23" customWidth="1"/>
    <col min="15368" max="15368" width="14" style="23" bestFit="1" customWidth="1"/>
    <col min="15369" max="15369" width="10.7109375" style="23" bestFit="1" customWidth="1"/>
    <col min="15370" max="15370" width="10.28515625" style="23" customWidth="1"/>
    <col min="15371" max="15371" width="10" style="23" bestFit="1" customWidth="1"/>
    <col min="15372" max="15372" width="21.7109375" style="23" bestFit="1" customWidth="1"/>
    <col min="15373" max="15373" width="11.28515625" style="23" customWidth="1"/>
    <col min="15374" max="15374" width="8.28515625" style="23" bestFit="1" customWidth="1"/>
    <col min="15375" max="15375" width="9" style="23" customWidth="1"/>
    <col min="15376" max="15615" width="8.85546875" style="23"/>
    <col min="15616" max="15616" width="20.28515625" style="23" customWidth="1"/>
    <col min="15617" max="15617" width="12.140625" style="23" bestFit="1" customWidth="1"/>
    <col min="15618" max="15618" width="10.140625" style="23" bestFit="1" customWidth="1"/>
    <col min="15619" max="15619" width="16.5703125" style="23" bestFit="1" customWidth="1"/>
    <col min="15620" max="15620" width="11.28515625" style="23" bestFit="1" customWidth="1"/>
    <col min="15621" max="15621" width="19.5703125" style="23" customWidth="1"/>
    <col min="15622" max="15622" width="10.85546875" style="23" bestFit="1" customWidth="1"/>
    <col min="15623" max="15623" width="46" style="23" customWidth="1"/>
    <col min="15624" max="15624" width="14" style="23" bestFit="1" customWidth="1"/>
    <col min="15625" max="15625" width="10.7109375" style="23" bestFit="1" customWidth="1"/>
    <col min="15626" max="15626" width="10.28515625" style="23" customWidth="1"/>
    <col min="15627" max="15627" width="10" style="23" bestFit="1" customWidth="1"/>
    <col min="15628" max="15628" width="21.7109375" style="23" bestFit="1" customWidth="1"/>
    <col min="15629" max="15629" width="11.28515625" style="23" customWidth="1"/>
    <col min="15630" max="15630" width="8.28515625" style="23" bestFit="1" customWidth="1"/>
    <col min="15631" max="15631" width="9" style="23" customWidth="1"/>
    <col min="15632" max="15871" width="8.85546875" style="23"/>
    <col min="15872" max="15872" width="20.28515625" style="23" customWidth="1"/>
    <col min="15873" max="15873" width="12.140625" style="23" bestFit="1" customWidth="1"/>
    <col min="15874" max="15874" width="10.140625" style="23" bestFit="1" customWidth="1"/>
    <col min="15875" max="15875" width="16.5703125" style="23" bestFit="1" customWidth="1"/>
    <col min="15876" max="15876" width="11.28515625" style="23" bestFit="1" customWidth="1"/>
    <col min="15877" max="15877" width="19.5703125" style="23" customWidth="1"/>
    <col min="15878" max="15878" width="10.85546875" style="23" bestFit="1" customWidth="1"/>
    <col min="15879" max="15879" width="46" style="23" customWidth="1"/>
    <col min="15880" max="15880" width="14" style="23" bestFit="1" customWidth="1"/>
    <col min="15881" max="15881" width="10.7109375" style="23" bestFit="1" customWidth="1"/>
    <col min="15882" max="15882" width="10.28515625" style="23" customWidth="1"/>
    <col min="15883" max="15883" width="10" style="23" bestFit="1" customWidth="1"/>
    <col min="15884" max="15884" width="21.7109375" style="23" bestFit="1" customWidth="1"/>
    <col min="15885" max="15885" width="11.28515625" style="23" customWidth="1"/>
    <col min="15886" max="15886" width="8.28515625" style="23" bestFit="1" customWidth="1"/>
    <col min="15887" max="15887" width="9" style="23" customWidth="1"/>
    <col min="15888" max="16127" width="8.85546875" style="23"/>
    <col min="16128" max="16128" width="20.28515625" style="23" customWidth="1"/>
    <col min="16129" max="16129" width="12.140625" style="23" bestFit="1" customWidth="1"/>
    <col min="16130" max="16130" width="10.140625" style="23" bestFit="1" customWidth="1"/>
    <col min="16131" max="16131" width="16.5703125" style="23" bestFit="1" customWidth="1"/>
    <col min="16132" max="16132" width="11.28515625" style="23" bestFit="1" customWidth="1"/>
    <col min="16133" max="16133" width="19.5703125" style="23" customWidth="1"/>
    <col min="16134" max="16134" width="10.85546875" style="23" bestFit="1" customWidth="1"/>
    <col min="16135" max="16135" width="46" style="23" customWidth="1"/>
    <col min="16136" max="16136" width="14" style="23" bestFit="1" customWidth="1"/>
    <col min="16137" max="16137" width="10.7109375" style="23" bestFit="1" customWidth="1"/>
    <col min="16138" max="16138" width="10.28515625" style="23" customWidth="1"/>
    <col min="16139" max="16139" width="10" style="23" bestFit="1" customWidth="1"/>
    <col min="16140" max="16140" width="21.7109375" style="23" bestFit="1" customWidth="1"/>
    <col min="16141" max="16141" width="11.28515625" style="23" customWidth="1"/>
    <col min="16142" max="16142" width="8.28515625" style="23" bestFit="1" customWidth="1"/>
    <col min="16143" max="16143" width="9" style="23" customWidth="1"/>
    <col min="16144" max="16384" width="8.85546875" style="23"/>
  </cols>
  <sheetData>
    <row r="1" spans="1:16" s="20" customFormat="1" ht="30" customHeight="1" x14ac:dyDescent="0.25">
      <c r="A1" s="40" t="s">
        <v>1</v>
      </c>
      <c r="B1" s="40" t="s">
        <v>2</v>
      </c>
      <c r="C1" s="40" t="s">
        <v>3</v>
      </c>
      <c r="D1" s="40" t="s">
        <v>4</v>
      </c>
      <c r="E1" s="40" t="s">
        <v>5</v>
      </c>
      <c r="F1" s="40" t="s">
        <v>6</v>
      </c>
      <c r="G1" s="41" t="s">
        <v>7</v>
      </c>
      <c r="H1" s="40" t="s">
        <v>8</v>
      </c>
      <c r="I1" s="40" t="s">
        <v>9</v>
      </c>
      <c r="J1" s="42" t="s">
        <v>10</v>
      </c>
      <c r="K1" s="42" t="s">
        <v>11</v>
      </c>
      <c r="L1" s="42" t="s">
        <v>12</v>
      </c>
      <c r="M1" s="42" t="s">
        <v>13</v>
      </c>
      <c r="N1" s="42" t="s">
        <v>14</v>
      </c>
      <c r="O1" s="42" t="s">
        <v>170</v>
      </c>
      <c r="P1" s="42" t="s">
        <v>15</v>
      </c>
    </row>
    <row r="2" spans="1:16" ht="27" customHeight="1" x14ac:dyDescent="0.25">
      <c r="A2" s="32" t="s">
        <v>171</v>
      </c>
      <c r="B2" s="33" t="s">
        <v>98</v>
      </c>
      <c r="C2" s="21" t="s">
        <v>18</v>
      </c>
      <c r="D2" s="66">
        <v>2197519102</v>
      </c>
      <c r="E2" s="34" t="s">
        <v>172</v>
      </c>
      <c r="F2" s="34" t="s">
        <v>172</v>
      </c>
      <c r="G2" s="64" t="s">
        <v>173</v>
      </c>
      <c r="H2" s="33" t="s">
        <v>127</v>
      </c>
      <c r="I2" s="35">
        <v>3061.44</v>
      </c>
      <c r="J2" s="71">
        <v>0</v>
      </c>
      <c r="K2" s="21">
        <v>0</v>
      </c>
      <c r="L2" s="39">
        <v>0</v>
      </c>
      <c r="M2" s="39">
        <v>31.8</v>
      </c>
      <c r="N2" s="39">
        <v>188.9</v>
      </c>
      <c r="O2" s="39">
        <v>0</v>
      </c>
      <c r="P2" s="39">
        <f>I2+L2+M2+N2+O2</f>
        <v>3282.1400000000003</v>
      </c>
    </row>
    <row r="3" spans="1:16" ht="27" customHeight="1" x14ac:dyDescent="0.25">
      <c r="A3" s="32" t="s">
        <v>128</v>
      </c>
      <c r="B3" s="33" t="s">
        <v>98</v>
      </c>
      <c r="C3" s="21" t="s">
        <v>18</v>
      </c>
      <c r="D3" s="66">
        <v>2197519243</v>
      </c>
      <c r="E3" s="34" t="s">
        <v>172</v>
      </c>
      <c r="F3" s="34" t="s">
        <v>172</v>
      </c>
      <c r="G3" s="64" t="s">
        <v>173</v>
      </c>
      <c r="H3" s="33" t="s">
        <v>127</v>
      </c>
      <c r="I3" s="35">
        <v>3061.44</v>
      </c>
      <c r="J3" s="71">
        <v>0</v>
      </c>
      <c r="K3" s="21">
        <v>0</v>
      </c>
      <c r="L3" s="39">
        <v>0</v>
      </c>
      <c r="M3" s="39">
        <v>0</v>
      </c>
      <c r="N3" s="39">
        <v>139.24</v>
      </c>
      <c r="O3" s="39">
        <v>0</v>
      </c>
      <c r="P3" s="39">
        <f t="shared" ref="P3:P21" si="0">I3+L3+M3+N3+O3</f>
        <v>3200.6800000000003</v>
      </c>
    </row>
    <row r="4" spans="1:16" ht="27" customHeight="1" x14ac:dyDescent="0.25">
      <c r="A4" s="73" t="s">
        <v>83</v>
      </c>
      <c r="B4" s="74" t="s">
        <v>174</v>
      </c>
      <c r="C4" s="21" t="s">
        <v>18</v>
      </c>
      <c r="D4" s="75">
        <v>3142542643</v>
      </c>
      <c r="E4" s="76" t="s">
        <v>175</v>
      </c>
      <c r="F4" s="76">
        <v>43594</v>
      </c>
      <c r="G4" s="77" t="s">
        <v>176</v>
      </c>
      <c r="H4" s="74" t="s">
        <v>177</v>
      </c>
      <c r="I4" s="78">
        <v>6431.41</v>
      </c>
      <c r="J4" s="79">
        <v>1352.06</v>
      </c>
      <c r="K4" s="21">
        <v>6</v>
      </c>
      <c r="L4" s="39">
        <v>8112.36</v>
      </c>
      <c r="M4" s="39">
        <v>1660.02</v>
      </c>
      <c r="N4" s="39">
        <v>1873.75</v>
      </c>
      <c r="O4" s="39">
        <v>3413.94</v>
      </c>
      <c r="P4" s="39">
        <f t="shared" si="0"/>
        <v>21491.48</v>
      </c>
    </row>
    <row r="5" spans="1:16" ht="27" customHeight="1" x14ac:dyDescent="0.25">
      <c r="A5" s="68" t="s">
        <v>137</v>
      </c>
      <c r="B5" s="74" t="s">
        <v>174</v>
      </c>
      <c r="C5" s="21" t="s">
        <v>18</v>
      </c>
      <c r="D5" s="75">
        <v>3554935711</v>
      </c>
      <c r="E5" s="76" t="s">
        <v>175</v>
      </c>
      <c r="F5" s="76" t="s">
        <v>178</v>
      </c>
      <c r="G5" s="77" t="s">
        <v>176</v>
      </c>
      <c r="H5" s="74" t="s">
        <v>177</v>
      </c>
      <c r="I5" s="78">
        <f>6232.35+1585.62+1966.5</f>
        <v>9784.4700000000012</v>
      </c>
      <c r="J5" s="79">
        <f>L5/K5</f>
        <v>1365.91625</v>
      </c>
      <c r="K5" s="21">
        <v>8</v>
      </c>
      <c r="L5" s="39">
        <v>10927.33</v>
      </c>
      <c r="M5" s="39">
        <f>589.01+887</f>
        <v>1476.01</v>
      </c>
      <c r="N5" s="39">
        <f>2986.04+458.02+80+35.17</f>
        <v>3559.23</v>
      </c>
      <c r="O5" s="39">
        <f>2642.82+755.98+320.82</f>
        <v>3719.6200000000003</v>
      </c>
      <c r="P5" s="39">
        <f t="shared" si="0"/>
        <v>29466.66</v>
      </c>
    </row>
    <row r="6" spans="1:16" ht="27" customHeight="1" x14ac:dyDescent="0.25">
      <c r="A6" s="68" t="s">
        <v>179</v>
      </c>
      <c r="B6" s="74" t="s">
        <v>174</v>
      </c>
      <c r="C6" s="21" t="s">
        <v>18</v>
      </c>
      <c r="D6" s="75">
        <v>3554935712</v>
      </c>
      <c r="E6" s="76" t="s">
        <v>175</v>
      </c>
      <c r="F6" s="76" t="s">
        <v>178</v>
      </c>
      <c r="G6" s="77" t="s">
        <v>176</v>
      </c>
      <c r="H6" s="74" t="s">
        <v>177</v>
      </c>
      <c r="I6" s="78">
        <v>7976.67</v>
      </c>
      <c r="J6" s="79">
        <v>1575.43</v>
      </c>
      <c r="K6" s="21">
        <v>7</v>
      </c>
      <c r="L6" s="39">
        <v>11028.04</v>
      </c>
      <c r="M6" s="39">
        <v>1242.6099999999999</v>
      </c>
      <c r="N6" s="39">
        <v>162.68</v>
      </c>
      <c r="O6" s="39">
        <v>2631.26</v>
      </c>
      <c r="P6" s="39">
        <f>I6+L6+M6+N6+O6</f>
        <v>23041.260000000002</v>
      </c>
    </row>
    <row r="7" spans="1:16" ht="27" customHeight="1" x14ac:dyDescent="0.25">
      <c r="A7" s="68" t="s">
        <v>97</v>
      </c>
      <c r="B7" s="74" t="s">
        <v>174</v>
      </c>
      <c r="C7" s="21" t="s">
        <v>18</v>
      </c>
      <c r="D7" s="75">
        <v>3554935928</v>
      </c>
      <c r="E7" s="76" t="s">
        <v>175</v>
      </c>
      <c r="F7" s="76" t="s">
        <v>178</v>
      </c>
      <c r="G7" s="77" t="s">
        <v>176</v>
      </c>
      <c r="H7" s="74" t="s">
        <v>177</v>
      </c>
      <c r="I7" s="78">
        <f>13877.33+675.06</f>
        <v>14552.39</v>
      </c>
      <c r="J7" s="79">
        <f>L7/K7</f>
        <v>935.41125</v>
      </c>
      <c r="K7" s="21">
        <v>8</v>
      </c>
      <c r="L7" s="39">
        <v>7483.29</v>
      </c>
      <c r="M7" s="39">
        <f>1081.9+420.1+120.61</f>
        <v>1622.61</v>
      </c>
      <c r="N7" s="39">
        <f>48.24+65.4+76.99+40.2</f>
        <v>230.82999999999998</v>
      </c>
      <c r="O7" s="39">
        <f>551.98+1558.67+804.08</f>
        <v>2914.73</v>
      </c>
      <c r="P7" s="39">
        <f t="shared" si="0"/>
        <v>26803.850000000002</v>
      </c>
    </row>
    <row r="8" spans="1:16" ht="27" customHeight="1" x14ac:dyDescent="0.25">
      <c r="A8" s="68" t="s">
        <v>155</v>
      </c>
      <c r="B8" s="74" t="s">
        <v>174</v>
      </c>
      <c r="C8" s="21" t="s">
        <v>18</v>
      </c>
      <c r="D8" s="75">
        <v>3554935929</v>
      </c>
      <c r="E8" s="76" t="s">
        <v>175</v>
      </c>
      <c r="F8" s="76" t="s">
        <v>178</v>
      </c>
      <c r="G8" s="77" t="s">
        <v>176</v>
      </c>
      <c r="H8" s="74" t="s">
        <v>177</v>
      </c>
      <c r="I8" s="78">
        <f>13877.33+335.4</f>
        <v>14212.73</v>
      </c>
      <c r="J8" s="79">
        <f>L8/K8</f>
        <v>1052.44625</v>
      </c>
      <c r="K8" s="21">
        <v>8</v>
      </c>
      <c r="L8" s="39">
        <v>8419.57</v>
      </c>
      <c r="M8" s="39">
        <f>200.21+509.99</f>
        <v>710.2</v>
      </c>
      <c r="N8" s="39">
        <f>52.85+679.23</f>
        <v>732.08</v>
      </c>
      <c r="O8" s="39">
        <f>2086.57+804.08</f>
        <v>2890.65</v>
      </c>
      <c r="P8" s="39">
        <f t="shared" si="0"/>
        <v>26965.230000000003</v>
      </c>
    </row>
    <row r="9" spans="1:16" ht="27" customHeight="1" x14ac:dyDescent="0.25">
      <c r="A9" s="73" t="s">
        <v>117</v>
      </c>
      <c r="B9" s="74" t="s">
        <v>108</v>
      </c>
      <c r="C9" s="21" t="s">
        <v>18</v>
      </c>
      <c r="D9" s="75">
        <v>1221668900</v>
      </c>
      <c r="E9" s="76" t="s">
        <v>180</v>
      </c>
      <c r="F9" s="76" t="s">
        <v>181</v>
      </c>
      <c r="G9" s="77" t="s">
        <v>182</v>
      </c>
      <c r="H9" s="74" t="s">
        <v>120</v>
      </c>
      <c r="I9" s="78">
        <f>850.7+75</f>
        <v>925.7</v>
      </c>
      <c r="J9" s="72">
        <f>L9/K9</f>
        <v>835.38</v>
      </c>
      <c r="K9" s="21">
        <v>2</v>
      </c>
      <c r="L9" s="39">
        <v>1670.76</v>
      </c>
      <c r="M9" s="39">
        <v>77.900000000000006</v>
      </c>
      <c r="N9" s="39">
        <v>196</v>
      </c>
      <c r="O9" s="39">
        <v>0</v>
      </c>
      <c r="P9" s="39">
        <f t="shared" si="0"/>
        <v>2870.36</v>
      </c>
    </row>
    <row r="10" spans="1:16" ht="27" customHeight="1" x14ac:dyDescent="0.25">
      <c r="A10" s="68" t="s">
        <v>137</v>
      </c>
      <c r="B10" s="74" t="s">
        <v>108</v>
      </c>
      <c r="C10" s="21" t="s">
        <v>18</v>
      </c>
      <c r="D10" s="75">
        <v>1224968900</v>
      </c>
      <c r="E10" s="76" t="s">
        <v>180</v>
      </c>
      <c r="F10" s="76" t="s">
        <v>183</v>
      </c>
      <c r="G10" s="77" t="s">
        <v>184</v>
      </c>
      <c r="H10" s="74" t="s">
        <v>127</v>
      </c>
      <c r="I10" s="78">
        <v>2762.24</v>
      </c>
      <c r="J10" s="72">
        <v>341.55</v>
      </c>
      <c r="K10" s="21">
        <v>1</v>
      </c>
      <c r="L10" s="39">
        <f>J10*K10</f>
        <v>341.55</v>
      </c>
      <c r="M10" s="39">
        <v>257.02</v>
      </c>
      <c r="N10" s="39">
        <v>70</v>
      </c>
      <c r="O10" s="39">
        <v>0</v>
      </c>
      <c r="P10" s="39">
        <f t="shared" si="0"/>
        <v>3430.81</v>
      </c>
    </row>
    <row r="11" spans="1:16" ht="27" customHeight="1" x14ac:dyDescent="0.25">
      <c r="A11" s="73" t="s">
        <v>83</v>
      </c>
      <c r="B11" s="74" t="s">
        <v>108</v>
      </c>
      <c r="C11" s="21" t="s">
        <v>18</v>
      </c>
      <c r="D11" s="75">
        <v>1186044800</v>
      </c>
      <c r="E11" s="76" t="s">
        <v>180</v>
      </c>
      <c r="F11" s="76" t="s">
        <v>183</v>
      </c>
      <c r="G11" s="77" t="s">
        <v>184</v>
      </c>
      <c r="H11" s="74" t="s">
        <v>127</v>
      </c>
      <c r="I11" s="78">
        <v>229.68</v>
      </c>
      <c r="J11" s="72">
        <v>362.53</v>
      </c>
      <c r="K11" s="21">
        <v>1</v>
      </c>
      <c r="L11" s="39">
        <v>362.53</v>
      </c>
      <c r="M11" s="39">
        <v>89.38</v>
      </c>
      <c r="N11" s="39">
        <v>160.30000000000001</v>
      </c>
      <c r="O11" s="39">
        <v>0</v>
      </c>
      <c r="P11" s="39">
        <f t="shared" si="0"/>
        <v>841.8900000000001</v>
      </c>
    </row>
    <row r="12" spans="1:16" ht="27" customHeight="1" x14ac:dyDescent="0.25">
      <c r="A12" s="68" t="s">
        <v>137</v>
      </c>
      <c r="B12" s="74" t="s">
        <v>108</v>
      </c>
      <c r="C12" s="21" t="s">
        <v>18</v>
      </c>
      <c r="D12" s="75">
        <v>3000018129</v>
      </c>
      <c r="E12" s="76" t="s">
        <v>183</v>
      </c>
      <c r="F12" s="76" t="s">
        <v>183</v>
      </c>
      <c r="G12" s="77" t="s">
        <v>185</v>
      </c>
      <c r="H12" s="74" t="s">
        <v>186</v>
      </c>
      <c r="I12" s="78">
        <v>571</v>
      </c>
      <c r="J12" s="71">
        <v>0</v>
      </c>
      <c r="K12" s="21">
        <v>0</v>
      </c>
      <c r="L12" s="39">
        <v>0</v>
      </c>
      <c r="M12" s="39">
        <v>0</v>
      </c>
      <c r="N12" s="39">
        <v>0</v>
      </c>
      <c r="O12" s="39">
        <v>0</v>
      </c>
      <c r="P12" s="39">
        <f t="shared" si="0"/>
        <v>571</v>
      </c>
    </row>
    <row r="13" spans="1:16" ht="27" customHeight="1" x14ac:dyDescent="0.25">
      <c r="A13" s="73" t="s">
        <v>83</v>
      </c>
      <c r="B13" s="74" t="s">
        <v>108</v>
      </c>
      <c r="C13" s="21" t="s">
        <v>18</v>
      </c>
      <c r="D13" s="75">
        <v>3000018174</v>
      </c>
      <c r="E13" s="76" t="s">
        <v>183</v>
      </c>
      <c r="F13" s="76" t="s">
        <v>183</v>
      </c>
      <c r="G13" s="77" t="s">
        <v>185</v>
      </c>
      <c r="H13" s="74" t="s">
        <v>186</v>
      </c>
      <c r="I13" s="78">
        <v>571</v>
      </c>
      <c r="J13" s="71">
        <v>0</v>
      </c>
      <c r="K13" s="21">
        <v>0</v>
      </c>
      <c r="L13" s="39">
        <v>0</v>
      </c>
      <c r="M13" s="39">
        <v>0</v>
      </c>
      <c r="N13" s="39">
        <v>0</v>
      </c>
      <c r="O13" s="39">
        <v>0</v>
      </c>
      <c r="P13" s="39">
        <f t="shared" si="0"/>
        <v>571</v>
      </c>
    </row>
    <row r="14" spans="1:16" ht="27" customHeight="1" x14ac:dyDescent="0.25">
      <c r="A14" s="73" t="s">
        <v>83</v>
      </c>
      <c r="B14" s="74" t="s">
        <v>108</v>
      </c>
      <c r="C14" s="21" t="s">
        <v>18</v>
      </c>
      <c r="D14" s="75">
        <v>3000018131</v>
      </c>
      <c r="E14" s="76" t="s">
        <v>183</v>
      </c>
      <c r="F14" s="76" t="s">
        <v>183</v>
      </c>
      <c r="G14" s="77" t="s">
        <v>185</v>
      </c>
      <c r="H14" s="74" t="s">
        <v>65</v>
      </c>
      <c r="I14" s="78">
        <v>571</v>
      </c>
      <c r="J14" s="71">
        <v>0</v>
      </c>
      <c r="K14" s="21">
        <v>0</v>
      </c>
      <c r="L14" s="39">
        <v>0</v>
      </c>
      <c r="M14" s="39">
        <v>0</v>
      </c>
      <c r="N14" s="39">
        <v>0</v>
      </c>
      <c r="O14" s="39">
        <v>0</v>
      </c>
      <c r="P14" s="39">
        <f t="shared" si="0"/>
        <v>571</v>
      </c>
    </row>
    <row r="15" spans="1:16" ht="27" customHeight="1" x14ac:dyDescent="0.25">
      <c r="A15" s="73" t="s">
        <v>187</v>
      </c>
      <c r="B15" s="74" t="s">
        <v>108</v>
      </c>
      <c r="C15" s="21" t="s">
        <v>18</v>
      </c>
      <c r="D15" s="75">
        <v>1227678100</v>
      </c>
      <c r="E15" s="76" t="s">
        <v>188</v>
      </c>
      <c r="F15" s="76" t="s">
        <v>189</v>
      </c>
      <c r="G15" s="77" t="s">
        <v>190</v>
      </c>
      <c r="H15" s="74" t="s">
        <v>164</v>
      </c>
      <c r="I15" s="78">
        <v>3262.24</v>
      </c>
      <c r="J15" s="71">
        <v>0</v>
      </c>
      <c r="K15" s="21">
        <v>0</v>
      </c>
      <c r="L15" s="39">
        <v>0</v>
      </c>
      <c r="M15" s="39">
        <v>0</v>
      </c>
      <c r="N15" s="39">
        <v>0</v>
      </c>
      <c r="O15" s="39">
        <v>0</v>
      </c>
      <c r="P15" s="39">
        <f t="shared" si="0"/>
        <v>3262.24</v>
      </c>
    </row>
    <row r="16" spans="1:16" ht="27" customHeight="1" x14ac:dyDescent="0.25">
      <c r="A16" s="69" t="s">
        <v>191</v>
      </c>
      <c r="B16" s="33" t="s">
        <v>108</v>
      </c>
      <c r="C16" s="21" t="s">
        <v>18</v>
      </c>
      <c r="D16" s="66">
        <v>1227024200</v>
      </c>
      <c r="E16" s="34" t="s">
        <v>192</v>
      </c>
      <c r="F16" s="34" t="s">
        <v>189</v>
      </c>
      <c r="G16" s="64" t="s">
        <v>190</v>
      </c>
      <c r="H16" s="33" t="s">
        <v>164</v>
      </c>
      <c r="I16" s="35">
        <v>2812.24</v>
      </c>
      <c r="J16" s="71">
        <v>0</v>
      </c>
      <c r="K16" s="21">
        <v>0</v>
      </c>
      <c r="L16" s="80">
        <v>0</v>
      </c>
      <c r="M16" s="39">
        <v>0</v>
      </c>
      <c r="N16" s="39">
        <f>41.31+37.53+21.64</f>
        <v>100.48</v>
      </c>
      <c r="O16" s="39">
        <v>0</v>
      </c>
      <c r="P16" s="39">
        <f t="shared" si="0"/>
        <v>2912.72</v>
      </c>
    </row>
    <row r="17" spans="1:16" ht="27" customHeight="1" x14ac:dyDescent="0.25">
      <c r="A17" s="69" t="s">
        <v>193</v>
      </c>
      <c r="B17" s="33" t="s">
        <v>108</v>
      </c>
      <c r="C17" s="21" t="s">
        <v>18</v>
      </c>
      <c r="D17" s="66">
        <v>1227558400</v>
      </c>
      <c r="E17" s="34" t="s">
        <v>189</v>
      </c>
      <c r="F17" s="34" t="s">
        <v>189</v>
      </c>
      <c r="G17" s="64" t="s">
        <v>194</v>
      </c>
      <c r="H17" s="33" t="s">
        <v>127</v>
      </c>
      <c r="I17" s="35">
        <v>3262.24</v>
      </c>
      <c r="J17" s="71">
        <v>0</v>
      </c>
      <c r="K17" s="21">
        <v>0</v>
      </c>
      <c r="L17" s="80">
        <v>0</v>
      </c>
      <c r="M17" s="39">
        <v>122.5</v>
      </c>
      <c r="N17" s="39">
        <v>118.18</v>
      </c>
      <c r="O17" s="39">
        <v>0</v>
      </c>
      <c r="P17" s="39">
        <f t="shared" si="0"/>
        <v>3502.9199999999996</v>
      </c>
    </row>
    <row r="18" spans="1:16" ht="27" customHeight="1" x14ac:dyDescent="0.25">
      <c r="A18" s="73" t="s">
        <v>195</v>
      </c>
      <c r="B18" s="74" t="s">
        <v>108</v>
      </c>
      <c r="C18" s="21" t="s">
        <v>18</v>
      </c>
      <c r="D18" s="75">
        <v>1222911600</v>
      </c>
      <c r="E18" s="76" t="s">
        <v>196</v>
      </c>
      <c r="F18" s="76" t="s">
        <v>197</v>
      </c>
      <c r="G18" s="77" t="s">
        <v>198</v>
      </c>
      <c r="H18" s="74" t="s">
        <v>120</v>
      </c>
      <c r="I18" s="78">
        <v>823.7</v>
      </c>
      <c r="J18" s="72">
        <v>613.20000000000005</v>
      </c>
      <c r="K18" s="21">
        <v>2</v>
      </c>
      <c r="L18" s="80">
        <v>1226.4000000000001</v>
      </c>
      <c r="M18" s="39">
        <v>13</v>
      </c>
      <c r="N18" s="39">
        <v>88</v>
      </c>
      <c r="O18" s="39">
        <v>0</v>
      </c>
      <c r="P18" s="39">
        <f t="shared" si="0"/>
        <v>2151.1000000000004</v>
      </c>
    </row>
    <row r="19" spans="1:16" ht="27" customHeight="1" x14ac:dyDescent="0.25">
      <c r="A19" s="69" t="s">
        <v>199</v>
      </c>
      <c r="B19" s="33" t="s">
        <v>108</v>
      </c>
      <c r="C19" s="21" t="s">
        <v>18</v>
      </c>
      <c r="D19" s="66">
        <v>1222902800</v>
      </c>
      <c r="E19" s="34" t="s">
        <v>196</v>
      </c>
      <c r="F19" s="34" t="s">
        <v>197</v>
      </c>
      <c r="G19" s="64" t="s">
        <v>198</v>
      </c>
      <c r="H19" s="33" t="s">
        <v>120</v>
      </c>
      <c r="I19" s="35">
        <v>823.7</v>
      </c>
      <c r="J19" s="72">
        <f>L19/K19</f>
        <v>613.20000000000005</v>
      </c>
      <c r="K19" s="21">
        <v>2</v>
      </c>
      <c r="L19" s="80">
        <v>1226.4000000000001</v>
      </c>
      <c r="M19" s="39">
        <v>30.8</v>
      </c>
      <c r="N19" s="39">
        <v>205</v>
      </c>
      <c r="O19" s="39">
        <v>0</v>
      </c>
      <c r="P19" s="39">
        <f t="shared" si="0"/>
        <v>2285.9000000000005</v>
      </c>
    </row>
    <row r="20" spans="1:16" ht="27" customHeight="1" x14ac:dyDescent="0.25">
      <c r="A20" s="32" t="s">
        <v>137</v>
      </c>
      <c r="B20" s="33" t="s">
        <v>108</v>
      </c>
      <c r="C20" s="21" t="s">
        <v>18</v>
      </c>
      <c r="D20" s="66">
        <v>1228220400</v>
      </c>
      <c r="E20" s="34" t="s">
        <v>200</v>
      </c>
      <c r="F20" s="34" t="s">
        <v>197</v>
      </c>
      <c r="G20" s="64" t="s">
        <v>201</v>
      </c>
      <c r="H20" s="33" t="s">
        <v>127</v>
      </c>
      <c r="I20" s="35">
        <v>2862.24</v>
      </c>
      <c r="J20" s="72">
        <v>399.31</v>
      </c>
      <c r="K20" s="21">
        <v>1</v>
      </c>
      <c r="L20" s="80">
        <f>J20*K20</f>
        <v>399.31</v>
      </c>
      <c r="M20" s="39">
        <v>84.7</v>
      </c>
      <c r="N20" s="39">
        <v>65</v>
      </c>
      <c r="O20" s="39">
        <v>0</v>
      </c>
      <c r="P20" s="39">
        <f t="shared" si="0"/>
        <v>3411.2499999999995</v>
      </c>
    </row>
    <row r="21" spans="1:16" ht="27" customHeight="1" x14ac:dyDescent="0.25">
      <c r="A21" s="69" t="s">
        <v>16</v>
      </c>
      <c r="B21" s="33" t="s">
        <v>108</v>
      </c>
      <c r="C21" s="21" t="s">
        <v>18</v>
      </c>
      <c r="D21" s="66">
        <v>1228039500</v>
      </c>
      <c r="E21" s="34" t="s">
        <v>200</v>
      </c>
      <c r="F21" s="34" t="s">
        <v>202</v>
      </c>
      <c r="G21" s="64" t="s">
        <v>203</v>
      </c>
      <c r="H21" s="33" t="s">
        <v>127</v>
      </c>
      <c r="I21" s="35">
        <v>2812.24</v>
      </c>
      <c r="J21" s="72">
        <f>L21/K21</f>
        <v>439.24</v>
      </c>
      <c r="K21" s="21">
        <v>2</v>
      </c>
      <c r="L21" s="80">
        <v>878.48</v>
      </c>
      <c r="M21" s="39">
        <v>0</v>
      </c>
      <c r="N21" s="39">
        <v>149.11000000000001</v>
      </c>
      <c r="O21" s="39">
        <v>0</v>
      </c>
      <c r="P21" s="39">
        <f t="shared" si="0"/>
        <v>3839.83</v>
      </c>
    </row>
    <row r="22" spans="1:16" ht="22.5" customHeight="1" x14ac:dyDescent="0.25">
      <c r="A22" s="24"/>
      <c r="I22" s="38">
        <f>SUM(I2:I21)</f>
        <v>81369.770000000019</v>
      </c>
      <c r="L22" s="191">
        <f>SUM(L2:L21)</f>
        <v>52076.020000000004</v>
      </c>
      <c r="M22" s="191">
        <f t="shared" ref="M22:O22" si="1">SUM(M2:M21)</f>
        <v>7418.5499999999984</v>
      </c>
      <c r="N22" s="191">
        <f t="shared" si="1"/>
        <v>8038.78</v>
      </c>
      <c r="O22" s="191">
        <f t="shared" si="1"/>
        <v>15570.199999999999</v>
      </c>
      <c r="P22" s="38">
        <f>SUM(P2:P21)</f>
        <v>164473.32</v>
      </c>
    </row>
    <row r="23" spans="1:16" x14ac:dyDescent="0.25">
      <c r="A23" s="24"/>
    </row>
    <row r="24" spans="1:16" x14ac:dyDescent="0.25">
      <c r="A24" s="24" t="s">
        <v>44</v>
      </c>
    </row>
    <row r="25" spans="1:16" x14ac:dyDescent="0.25">
      <c r="A25" s="24" t="s">
        <v>44</v>
      </c>
    </row>
    <row r="26" spans="1:16" x14ac:dyDescent="0.25">
      <c r="A26" s="24" t="s">
        <v>44</v>
      </c>
    </row>
    <row r="27" spans="1:16" x14ac:dyDescent="0.25">
      <c r="A27" s="24" t="s">
        <v>44</v>
      </c>
    </row>
    <row r="28" spans="1:16" x14ac:dyDescent="0.25">
      <c r="A28" s="24" t="s">
        <v>44</v>
      </c>
    </row>
    <row r="29" spans="1:16" x14ac:dyDescent="0.25">
      <c r="A29" s="24" t="s">
        <v>44</v>
      </c>
    </row>
    <row r="30" spans="1:16" x14ac:dyDescent="0.25">
      <c r="A30" s="24" t="s">
        <v>44</v>
      </c>
    </row>
    <row r="31" spans="1:16" x14ac:dyDescent="0.25">
      <c r="A31" s="24" t="s">
        <v>44</v>
      </c>
    </row>
    <row r="32" spans="1:16" x14ac:dyDescent="0.25">
      <c r="A32" s="24" t="s">
        <v>44</v>
      </c>
    </row>
    <row r="33" spans="1:1" x14ac:dyDescent="0.25">
      <c r="A33" s="24" t="s">
        <v>44</v>
      </c>
    </row>
    <row r="34" spans="1:1" x14ac:dyDescent="0.25">
      <c r="A34" s="24" t="s">
        <v>44</v>
      </c>
    </row>
    <row r="35" spans="1:1" x14ac:dyDescent="0.25">
      <c r="A35" s="24" t="s">
        <v>44</v>
      </c>
    </row>
    <row r="36" spans="1:1" x14ac:dyDescent="0.25">
      <c r="A36" s="24" t="s">
        <v>44</v>
      </c>
    </row>
    <row r="37" spans="1:1" x14ac:dyDescent="0.25">
      <c r="A37" s="24" t="s">
        <v>44</v>
      </c>
    </row>
    <row r="38" spans="1:1" x14ac:dyDescent="0.25">
      <c r="A38" s="24" t="s">
        <v>44</v>
      </c>
    </row>
    <row r="39" spans="1:1" x14ac:dyDescent="0.25">
      <c r="A39" s="24" t="s">
        <v>44</v>
      </c>
    </row>
    <row r="40" spans="1:1" x14ac:dyDescent="0.25">
      <c r="A40" s="24" t="s">
        <v>44</v>
      </c>
    </row>
    <row r="41" spans="1:1" x14ac:dyDescent="0.25">
      <c r="A41" s="24" t="s">
        <v>44</v>
      </c>
    </row>
    <row r="42" spans="1:1" x14ac:dyDescent="0.25">
      <c r="A42" s="24" t="s">
        <v>44</v>
      </c>
    </row>
    <row r="43" spans="1:1" x14ac:dyDescent="0.25">
      <c r="A43" s="24" t="s">
        <v>44</v>
      </c>
    </row>
    <row r="44" spans="1:1" x14ac:dyDescent="0.25">
      <c r="A44" s="24" t="s">
        <v>44</v>
      </c>
    </row>
    <row r="45" spans="1:1" x14ac:dyDescent="0.25">
      <c r="A45" s="24" t="s">
        <v>44</v>
      </c>
    </row>
    <row r="46" spans="1:1" x14ac:dyDescent="0.25">
      <c r="A46" s="24" t="s">
        <v>44</v>
      </c>
    </row>
    <row r="47" spans="1:1" x14ac:dyDescent="0.25">
      <c r="A47" s="24" t="s">
        <v>44</v>
      </c>
    </row>
    <row r="48" spans="1:1" x14ac:dyDescent="0.25">
      <c r="A48" s="24" t="s">
        <v>44</v>
      </c>
    </row>
    <row r="49" spans="1:1" x14ac:dyDescent="0.25">
      <c r="A49" s="24" t="s">
        <v>44</v>
      </c>
    </row>
    <row r="50" spans="1:1" x14ac:dyDescent="0.25">
      <c r="A50" s="24" t="s">
        <v>44</v>
      </c>
    </row>
    <row r="51" spans="1:1" x14ac:dyDescent="0.25">
      <c r="A51" s="24" t="s">
        <v>44</v>
      </c>
    </row>
    <row r="52" spans="1:1" x14ac:dyDescent="0.25">
      <c r="A52" s="24" t="s">
        <v>44</v>
      </c>
    </row>
    <row r="53" spans="1:1" x14ac:dyDescent="0.25">
      <c r="A53" s="24" t="s">
        <v>44</v>
      </c>
    </row>
    <row r="54" spans="1:1" x14ac:dyDescent="0.25">
      <c r="A54" s="24" t="s">
        <v>44</v>
      </c>
    </row>
    <row r="55" spans="1:1" x14ac:dyDescent="0.25">
      <c r="A55" s="24" t="s">
        <v>44</v>
      </c>
    </row>
    <row r="56" spans="1:1" x14ac:dyDescent="0.25">
      <c r="A56" s="24" t="s">
        <v>44</v>
      </c>
    </row>
    <row r="57" spans="1:1" x14ac:dyDescent="0.25">
      <c r="A57" s="24" t="s">
        <v>44</v>
      </c>
    </row>
    <row r="58" spans="1:1" x14ac:dyDescent="0.25">
      <c r="A58" s="24" t="s">
        <v>44</v>
      </c>
    </row>
    <row r="59" spans="1:1" x14ac:dyDescent="0.25">
      <c r="A59" s="24" t="s">
        <v>44</v>
      </c>
    </row>
    <row r="60" spans="1:1" x14ac:dyDescent="0.25">
      <c r="A60" s="24" t="s">
        <v>44</v>
      </c>
    </row>
    <row r="61" spans="1:1" x14ac:dyDescent="0.25">
      <c r="A61" s="24" t="s">
        <v>44</v>
      </c>
    </row>
    <row r="62" spans="1:1" x14ac:dyDescent="0.25">
      <c r="A62" s="24" t="s">
        <v>44</v>
      </c>
    </row>
    <row r="63" spans="1:1" x14ac:dyDescent="0.25">
      <c r="A63" s="24" t="s">
        <v>44</v>
      </c>
    </row>
    <row r="64" spans="1:1" x14ac:dyDescent="0.25">
      <c r="A64" s="24" t="s">
        <v>44</v>
      </c>
    </row>
    <row r="65" spans="1:1" x14ac:dyDescent="0.25">
      <c r="A65" s="24" t="s">
        <v>44</v>
      </c>
    </row>
    <row r="66" spans="1:1" x14ac:dyDescent="0.25">
      <c r="A66" s="24" t="s">
        <v>44</v>
      </c>
    </row>
    <row r="67" spans="1:1" x14ac:dyDescent="0.25">
      <c r="A67" s="24" t="s">
        <v>44</v>
      </c>
    </row>
  </sheetData>
  <sortState xmlns:xlrd2="http://schemas.microsoft.com/office/spreadsheetml/2017/richdata2" ref="A2:O135">
    <sortCondition ref="E1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M5:O5 N16 L20 L10 M7:O8 P4:P6 P2:P3 P7:P2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showGridLines="0" topLeftCell="F20" zoomScale="70" zoomScaleNormal="70" workbookViewId="0">
      <selection activeCell="M24" sqref="M24:N24"/>
    </sheetView>
  </sheetViews>
  <sheetFormatPr defaultColWidth="8.85546875" defaultRowHeight="12" x14ac:dyDescent="0.25"/>
  <cols>
    <col min="1" max="1" width="21.140625" style="26" customWidth="1"/>
    <col min="2" max="2" width="15.140625" style="23" customWidth="1"/>
    <col min="3" max="3" width="15" style="23" customWidth="1"/>
    <col min="4" max="5" width="14.7109375" style="23" customWidth="1"/>
    <col min="6" max="6" width="59.5703125" style="26" customWidth="1"/>
    <col min="7" max="7" width="32.5703125" style="26" customWidth="1"/>
    <col min="8" max="8" width="15" style="23" customWidth="1"/>
    <col min="9" max="9" width="16" style="23" customWidth="1"/>
    <col min="10" max="10" width="13.140625" style="23" customWidth="1"/>
    <col min="11" max="13" width="16.42578125" style="23" customWidth="1"/>
    <col min="14" max="15" width="15.140625" style="23" customWidth="1"/>
    <col min="16" max="234" width="8.85546875" style="23"/>
    <col min="235" max="235" width="20.28515625" style="23" customWidth="1"/>
    <col min="236" max="236" width="12.140625" style="23" bestFit="1" customWidth="1"/>
    <col min="237" max="237" width="10.140625" style="23" bestFit="1" customWidth="1"/>
    <col min="238" max="238" width="16.5703125" style="23" bestFit="1" customWidth="1"/>
    <col min="239" max="239" width="11.28515625" style="23" bestFit="1" customWidth="1"/>
    <col min="240" max="240" width="19.5703125" style="23" customWidth="1"/>
    <col min="241" max="241" width="10.85546875" style="23" bestFit="1" customWidth="1"/>
    <col min="242" max="242" width="46" style="23" customWidth="1"/>
    <col min="243" max="243" width="14" style="23" bestFit="1" customWidth="1"/>
    <col min="244" max="244" width="10.7109375" style="23" bestFit="1" customWidth="1"/>
    <col min="245" max="245" width="10.28515625" style="23" customWidth="1"/>
    <col min="246" max="246" width="10" style="23" bestFit="1" customWidth="1"/>
    <col min="247" max="247" width="21.7109375" style="23" bestFit="1" customWidth="1"/>
    <col min="248" max="248" width="11.28515625" style="23" customWidth="1"/>
    <col min="249" max="249" width="8.28515625" style="23" bestFit="1" customWidth="1"/>
    <col min="250" max="250" width="9" style="23" customWidth="1"/>
    <col min="251" max="490" width="8.85546875" style="23"/>
    <col min="491" max="491" width="20.28515625" style="23" customWidth="1"/>
    <col min="492" max="492" width="12.140625" style="23" bestFit="1" customWidth="1"/>
    <col min="493" max="493" width="10.140625" style="23" bestFit="1" customWidth="1"/>
    <col min="494" max="494" width="16.5703125" style="23" bestFit="1" customWidth="1"/>
    <col min="495" max="495" width="11.28515625" style="23" bestFit="1" customWidth="1"/>
    <col min="496" max="496" width="19.5703125" style="23" customWidth="1"/>
    <col min="497" max="497" width="10.85546875" style="23" bestFit="1" customWidth="1"/>
    <col min="498" max="498" width="46" style="23" customWidth="1"/>
    <col min="499" max="499" width="14" style="23" bestFit="1" customWidth="1"/>
    <col min="500" max="500" width="10.7109375" style="23" bestFit="1" customWidth="1"/>
    <col min="501" max="501" width="10.28515625" style="23" customWidth="1"/>
    <col min="502" max="502" width="10" style="23" bestFit="1" customWidth="1"/>
    <col min="503" max="503" width="21.7109375" style="23" bestFit="1" customWidth="1"/>
    <col min="504" max="504" width="11.28515625" style="23" customWidth="1"/>
    <col min="505" max="505" width="8.28515625" style="23" bestFit="1" customWidth="1"/>
    <col min="506" max="506" width="9" style="23" customWidth="1"/>
    <col min="507" max="746" width="8.85546875" style="23"/>
    <col min="747" max="747" width="20.28515625" style="23" customWidth="1"/>
    <col min="748" max="748" width="12.140625" style="23" bestFit="1" customWidth="1"/>
    <col min="749" max="749" width="10.140625" style="23" bestFit="1" customWidth="1"/>
    <col min="750" max="750" width="16.5703125" style="23" bestFit="1" customWidth="1"/>
    <col min="751" max="751" width="11.28515625" style="23" bestFit="1" customWidth="1"/>
    <col min="752" max="752" width="19.5703125" style="23" customWidth="1"/>
    <col min="753" max="753" width="10.85546875" style="23" bestFit="1" customWidth="1"/>
    <col min="754" max="754" width="46" style="23" customWidth="1"/>
    <col min="755" max="755" width="14" style="23" bestFit="1" customWidth="1"/>
    <col min="756" max="756" width="10.7109375" style="23" bestFit="1" customWidth="1"/>
    <col min="757" max="757" width="10.28515625" style="23" customWidth="1"/>
    <col min="758" max="758" width="10" style="23" bestFit="1" customWidth="1"/>
    <col min="759" max="759" width="21.7109375" style="23" bestFit="1" customWidth="1"/>
    <col min="760" max="760" width="11.28515625" style="23" customWidth="1"/>
    <col min="761" max="761" width="8.28515625" style="23" bestFit="1" customWidth="1"/>
    <col min="762" max="762" width="9" style="23" customWidth="1"/>
    <col min="763" max="1002" width="8.85546875" style="23"/>
    <col min="1003" max="1003" width="20.28515625" style="23" customWidth="1"/>
    <col min="1004" max="1004" width="12.140625" style="23" bestFit="1" customWidth="1"/>
    <col min="1005" max="1005" width="10.140625" style="23" bestFit="1" customWidth="1"/>
    <col min="1006" max="1006" width="16.5703125" style="23" bestFit="1" customWidth="1"/>
    <col min="1007" max="1007" width="11.28515625" style="23" bestFit="1" customWidth="1"/>
    <col min="1008" max="1008" width="19.5703125" style="23" customWidth="1"/>
    <col min="1009" max="1009" width="10.85546875" style="23" bestFit="1" customWidth="1"/>
    <col min="1010" max="1010" width="46" style="23" customWidth="1"/>
    <col min="1011" max="1011" width="14" style="23" bestFit="1" customWidth="1"/>
    <col min="1012" max="1012" width="10.7109375" style="23" bestFit="1" customWidth="1"/>
    <col min="1013" max="1013" width="10.28515625" style="23" customWidth="1"/>
    <col min="1014" max="1014" width="10" style="23" bestFit="1" customWidth="1"/>
    <col min="1015" max="1015" width="21.7109375" style="23" bestFit="1" customWidth="1"/>
    <col min="1016" max="1016" width="11.28515625" style="23" customWidth="1"/>
    <col min="1017" max="1017" width="8.28515625" style="23" bestFit="1" customWidth="1"/>
    <col min="1018" max="1018" width="9" style="23" customWidth="1"/>
    <col min="1019" max="1258" width="8.85546875" style="23"/>
    <col min="1259" max="1259" width="20.28515625" style="23" customWidth="1"/>
    <col min="1260" max="1260" width="12.140625" style="23" bestFit="1" customWidth="1"/>
    <col min="1261" max="1261" width="10.140625" style="23" bestFit="1" customWidth="1"/>
    <col min="1262" max="1262" width="16.5703125" style="23" bestFit="1" customWidth="1"/>
    <col min="1263" max="1263" width="11.28515625" style="23" bestFit="1" customWidth="1"/>
    <col min="1264" max="1264" width="19.5703125" style="23" customWidth="1"/>
    <col min="1265" max="1265" width="10.85546875" style="23" bestFit="1" customWidth="1"/>
    <col min="1266" max="1266" width="46" style="23" customWidth="1"/>
    <col min="1267" max="1267" width="14" style="23" bestFit="1" customWidth="1"/>
    <col min="1268" max="1268" width="10.7109375" style="23" bestFit="1" customWidth="1"/>
    <col min="1269" max="1269" width="10.28515625" style="23" customWidth="1"/>
    <col min="1270" max="1270" width="10" style="23" bestFit="1" customWidth="1"/>
    <col min="1271" max="1271" width="21.7109375" style="23" bestFit="1" customWidth="1"/>
    <col min="1272" max="1272" width="11.28515625" style="23" customWidth="1"/>
    <col min="1273" max="1273" width="8.28515625" style="23" bestFit="1" customWidth="1"/>
    <col min="1274" max="1274" width="9" style="23" customWidth="1"/>
    <col min="1275" max="1514" width="8.85546875" style="23"/>
    <col min="1515" max="1515" width="20.28515625" style="23" customWidth="1"/>
    <col min="1516" max="1516" width="12.140625" style="23" bestFit="1" customWidth="1"/>
    <col min="1517" max="1517" width="10.140625" style="23" bestFit="1" customWidth="1"/>
    <col min="1518" max="1518" width="16.5703125" style="23" bestFit="1" customWidth="1"/>
    <col min="1519" max="1519" width="11.28515625" style="23" bestFit="1" customWidth="1"/>
    <col min="1520" max="1520" width="19.5703125" style="23" customWidth="1"/>
    <col min="1521" max="1521" width="10.85546875" style="23" bestFit="1" customWidth="1"/>
    <col min="1522" max="1522" width="46" style="23" customWidth="1"/>
    <col min="1523" max="1523" width="14" style="23" bestFit="1" customWidth="1"/>
    <col min="1524" max="1524" width="10.7109375" style="23" bestFit="1" customWidth="1"/>
    <col min="1525" max="1525" width="10.28515625" style="23" customWidth="1"/>
    <col min="1526" max="1526" width="10" style="23" bestFit="1" customWidth="1"/>
    <col min="1527" max="1527" width="21.7109375" style="23" bestFit="1" customWidth="1"/>
    <col min="1528" max="1528" width="11.28515625" style="23" customWidth="1"/>
    <col min="1529" max="1529" width="8.28515625" style="23" bestFit="1" customWidth="1"/>
    <col min="1530" max="1530" width="9" style="23" customWidth="1"/>
    <col min="1531" max="1770" width="8.85546875" style="23"/>
    <col min="1771" max="1771" width="20.28515625" style="23" customWidth="1"/>
    <col min="1772" max="1772" width="12.140625" style="23" bestFit="1" customWidth="1"/>
    <col min="1773" max="1773" width="10.140625" style="23" bestFit="1" customWidth="1"/>
    <col min="1774" max="1774" width="16.5703125" style="23" bestFit="1" customWidth="1"/>
    <col min="1775" max="1775" width="11.28515625" style="23" bestFit="1" customWidth="1"/>
    <col min="1776" max="1776" width="19.5703125" style="23" customWidth="1"/>
    <col min="1777" max="1777" width="10.85546875" style="23" bestFit="1" customWidth="1"/>
    <col min="1778" max="1778" width="46" style="23" customWidth="1"/>
    <col min="1779" max="1779" width="14" style="23" bestFit="1" customWidth="1"/>
    <col min="1780" max="1780" width="10.7109375" style="23" bestFit="1" customWidth="1"/>
    <col min="1781" max="1781" width="10.28515625" style="23" customWidth="1"/>
    <col min="1782" max="1782" width="10" style="23" bestFit="1" customWidth="1"/>
    <col min="1783" max="1783" width="21.7109375" style="23" bestFit="1" customWidth="1"/>
    <col min="1784" max="1784" width="11.28515625" style="23" customWidth="1"/>
    <col min="1785" max="1785" width="8.28515625" style="23" bestFit="1" customWidth="1"/>
    <col min="1786" max="1786" width="9" style="23" customWidth="1"/>
    <col min="1787" max="2026" width="8.85546875" style="23"/>
    <col min="2027" max="2027" width="20.28515625" style="23" customWidth="1"/>
    <col min="2028" max="2028" width="12.140625" style="23" bestFit="1" customWidth="1"/>
    <col min="2029" max="2029" width="10.140625" style="23" bestFit="1" customWidth="1"/>
    <col min="2030" max="2030" width="16.5703125" style="23" bestFit="1" customWidth="1"/>
    <col min="2031" max="2031" width="11.28515625" style="23" bestFit="1" customWidth="1"/>
    <col min="2032" max="2032" width="19.5703125" style="23" customWidth="1"/>
    <col min="2033" max="2033" width="10.85546875" style="23" bestFit="1" customWidth="1"/>
    <col min="2034" max="2034" width="46" style="23" customWidth="1"/>
    <col min="2035" max="2035" width="14" style="23" bestFit="1" customWidth="1"/>
    <col min="2036" max="2036" width="10.7109375" style="23" bestFit="1" customWidth="1"/>
    <col min="2037" max="2037" width="10.28515625" style="23" customWidth="1"/>
    <col min="2038" max="2038" width="10" style="23" bestFit="1" customWidth="1"/>
    <col min="2039" max="2039" width="21.7109375" style="23" bestFit="1" customWidth="1"/>
    <col min="2040" max="2040" width="11.28515625" style="23" customWidth="1"/>
    <col min="2041" max="2041" width="8.28515625" style="23" bestFit="1" customWidth="1"/>
    <col min="2042" max="2042" width="9" style="23" customWidth="1"/>
    <col min="2043" max="2282" width="8.85546875" style="23"/>
    <col min="2283" max="2283" width="20.28515625" style="23" customWidth="1"/>
    <col min="2284" max="2284" width="12.140625" style="23" bestFit="1" customWidth="1"/>
    <col min="2285" max="2285" width="10.140625" style="23" bestFit="1" customWidth="1"/>
    <col min="2286" max="2286" width="16.5703125" style="23" bestFit="1" customWidth="1"/>
    <col min="2287" max="2287" width="11.28515625" style="23" bestFit="1" customWidth="1"/>
    <col min="2288" max="2288" width="19.5703125" style="23" customWidth="1"/>
    <col min="2289" max="2289" width="10.85546875" style="23" bestFit="1" customWidth="1"/>
    <col min="2290" max="2290" width="46" style="23" customWidth="1"/>
    <col min="2291" max="2291" width="14" style="23" bestFit="1" customWidth="1"/>
    <col min="2292" max="2292" width="10.7109375" style="23" bestFit="1" customWidth="1"/>
    <col min="2293" max="2293" width="10.28515625" style="23" customWidth="1"/>
    <col min="2294" max="2294" width="10" style="23" bestFit="1" customWidth="1"/>
    <col min="2295" max="2295" width="21.7109375" style="23" bestFit="1" customWidth="1"/>
    <col min="2296" max="2296" width="11.28515625" style="23" customWidth="1"/>
    <col min="2297" max="2297" width="8.28515625" style="23" bestFit="1" customWidth="1"/>
    <col min="2298" max="2298" width="9" style="23" customWidth="1"/>
    <col min="2299" max="2538" width="8.85546875" style="23"/>
    <col min="2539" max="2539" width="20.28515625" style="23" customWidth="1"/>
    <col min="2540" max="2540" width="12.140625" style="23" bestFit="1" customWidth="1"/>
    <col min="2541" max="2541" width="10.140625" style="23" bestFit="1" customWidth="1"/>
    <col min="2542" max="2542" width="16.5703125" style="23" bestFit="1" customWidth="1"/>
    <col min="2543" max="2543" width="11.28515625" style="23" bestFit="1" customWidth="1"/>
    <col min="2544" max="2544" width="19.5703125" style="23" customWidth="1"/>
    <col min="2545" max="2545" width="10.85546875" style="23" bestFit="1" customWidth="1"/>
    <col min="2546" max="2546" width="46" style="23" customWidth="1"/>
    <col min="2547" max="2547" width="14" style="23" bestFit="1" customWidth="1"/>
    <col min="2548" max="2548" width="10.7109375" style="23" bestFit="1" customWidth="1"/>
    <col min="2549" max="2549" width="10.28515625" style="23" customWidth="1"/>
    <col min="2550" max="2550" width="10" style="23" bestFit="1" customWidth="1"/>
    <col min="2551" max="2551" width="21.7109375" style="23" bestFit="1" customWidth="1"/>
    <col min="2552" max="2552" width="11.28515625" style="23" customWidth="1"/>
    <col min="2553" max="2553" width="8.28515625" style="23" bestFit="1" customWidth="1"/>
    <col min="2554" max="2554" width="9" style="23" customWidth="1"/>
    <col min="2555" max="2794" width="8.85546875" style="23"/>
    <col min="2795" max="2795" width="20.28515625" style="23" customWidth="1"/>
    <col min="2796" max="2796" width="12.140625" style="23" bestFit="1" customWidth="1"/>
    <col min="2797" max="2797" width="10.140625" style="23" bestFit="1" customWidth="1"/>
    <col min="2798" max="2798" width="16.5703125" style="23" bestFit="1" customWidth="1"/>
    <col min="2799" max="2799" width="11.28515625" style="23" bestFit="1" customWidth="1"/>
    <col min="2800" max="2800" width="19.5703125" style="23" customWidth="1"/>
    <col min="2801" max="2801" width="10.85546875" style="23" bestFit="1" customWidth="1"/>
    <col min="2802" max="2802" width="46" style="23" customWidth="1"/>
    <col min="2803" max="2803" width="14" style="23" bestFit="1" customWidth="1"/>
    <col min="2804" max="2804" width="10.7109375" style="23" bestFit="1" customWidth="1"/>
    <col min="2805" max="2805" width="10.28515625" style="23" customWidth="1"/>
    <col min="2806" max="2806" width="10" style="23" bestFit="1" customWidth="1"/>
    <col min="2807" max="2807" width="21.7109375" style="23" bestFit="1" customWidth="1"/>
    <col min="2808" max="2808" width="11.28515625" style="23" customWidth="1"/>
    <col min="2809" max="2809" width="8.28515625" style="23" bestFit="1" customWidth="1"/>
    <col min="2810" max="2810" width="9" style="23" customWidth="1"/>
    <col min="2811" max="3050" width="8.85546875" style="23"/>
    <col min="3051" max="3051" width="20.28515625" style="23" customWidth="1"/>
    <col min="3052" max="3052" width="12.140625" style="23" bestFit="1" customWidth="1"/>
    <col min="3053" max="3053" width="10.140625" style="23" bestFit="1" customWidth="1"/>
    <col min="3054" max="3054" width="16.5703125" style="23" bestFit="1" customWidth="1"/>
    <col min="3055" max="3055" width="11.28515625" style="23" bestFit="1" customWidth="1"/>
    <col min="3056" max="3056" width="19.5703125" style="23" customWidth="1"/>
    <col min="3057" max="3057" width="10.85546875" style="23" bestFit="1" customWidth="1"/>
    <col min="3058" max="3058" width="46" style="23" customWidth="1"/>
    <col min="3059" max="3059" width="14" style="23" bestFit="1" customWidth="1"/>
    <col min="3060" max="3060" width="10.7109375" style="23" bestFit="1" customWidth="1"/>
    <col min="3061" max="3061" width="10.28515625" style="23" customWidth="1"/>
    <col min="3062" max="3062" width="10" style="23" bestFit="1" customWidth="1"/>
    <col min="3063" max="3063" width="21.7109375" style="23" bestFit="1" customWidth="1"/>
    <col min="3064" max="3064" width="11.28515625" style="23" customWidth="1"/>
    <col min="3065" max="3065" width="8.28515625" style="23" bestFit="1" customWidth="1"/>
    <col min="3066" max="3066" width="9" style="23" customWidth="1"/>
    <col min="3067" max="3306" width="8.85546875" style="23"/>
    <col min="3307" max="3307" width="20.28515625" style="23" customWidth="1"/>
    <col min="3308" max="3308" width="12.140625" style="23" bestFit="1" customWidth="1"/>
    <col min="3309" max="3309" width="10.140625" style="23" bestFit="1" customWidth="1"/>
    <col min="3310" max="3310" width="16.5703125" style="23" bestFit="1" customWidth="1"/>
    <col min="3311" max="3311" width="11.28515625" style="23" bestFit="1" customWidth="1"/>
    <col min="3312" max="3312" width="19.5703125" style="23" customWidth="1"/>
    <col min="3313" max="3313" width="10.85546875" style="23" bestFit="1" customWidth="1"/>
    <col min="3314" max="3314" width="46" style="23" customWidth="1"/>
    <col min="3315" max="3315" width="14" style="23" bestFit="1" customWidth="1"/>
    <col min="3316" max="3316" width="10.7109375" style="23" bestFit="1" customWidth="1"/>
    <col min="3317" max="3317" width="10.28515625" style="23" customWidth="1"/>
    <col min="3318" max="3318" width="10" style="23" bestFit="1" customWidth="1"/>
    <col min="3319" max="3319" width="21.7109375" style="23" bestFit="1" customWidth="1"/>
    <col min="3320" max="3320" width="11.28515625" style="23" customWidth="1"/>
    <col min="3321" max="3321" width="8.28515625" style="23" bestFit="1" customWidth="1"/>
    <col min="3322" max="3322" width="9" style="23" customWidth="1"/>
    <col min="3323" max="3562" width="8.85546875" style="23"/>
    <col min="3563" max="3563" width="20.28515625" style="23" customWidth="1"/>
    <col min="3564" max="3564" width="12.140625" style="23" bestFit="1" customWidth="1"/>
    <col min="3565" max="3565" width="10.140625" style="23" bestFit="1" customWidth="1"/>
    <col min="3566" max="3566" width="16.5703125" style="23" bestFit="1" customWidth="1"/>
    <col min="3567" max="3567" width="11.28515625" style="23" bestFit="1" customWidth="1"/>
    <col min="3568" max="3568" width="19.5703125" style="23" customWidth="1"/>
    <col min="3569" max="3569" width="10.85546875" style="23" bestFit="1" customWidth="1"/>
    <col min="3570" max="3570" width="46" style="23" customWidth="1"/>
    <col min="3571" max="3571" width="14" style="23" bestFit="1" customWidth="1"/>
    <col min="3572" max="3572" width="10.7109375" style="23" bestFit="1" customWidth="1"/>
    <col min="3573" max="3573" width="10.28515625" style="23" customWidth="1"/>
    <col min="3574" max="3574" width="10" style="23" bestFit="1" customWidth="1"/>
    <col min="3575" max="3575" width="21.7109375" style="23" bestFit="1" customWidth="1"/>
    <col min="3576" max="3576" width="11.28515625" style="23" customWidth="1"/>
    <col min="3577" max="3577" width="8.28515625" style="23" bestFit="1" customWidth="1"/>
    <col min="3578" max="3578" width="9" style="23" customWidth="1"/>
    <col min="3579" max="3818" width="8.85546875" style="23"/>
    <col min="3819" max="3819" width="20.28515625" style="23" customWidth="1"/>
    <col min="3820" max="3820" width="12.140625" style="23" bestFit="1" customWidth="1"/>
    <col min="3821" max="3821" width="10.140625" style="23" bestFit="1" customWidth="1"/>
    <col min="3822" max="3822" width="16.5703125" style="23" bestFit="1" customWidth="1"/>
    <col min="3823" max="3823" width="11.28515625" style="23" bestFit="1" customWidth="1"/>
    <col min="3824" max="3824" width="19.5703125" style="23" customWidth="1"/>
    <col min="3825" max="3825" width="10.85546875" style="23" bestFit="1" customWidth="1"/>
    <col min="3826" max="3826" width="46" style="23" customWidth="1"/>
    <col min="3827" max="3827" width="14" style="23" bestFit="1" customWidth="1"/>
    <col min="3828" max="3828" width="10.7109375" style="23" bestFit="1" customWidth="1"/>
    <col min="3829" max="3829" width="10.28515625" style="23" customWidth="1"/>
    <col min="3830" max="3830" width="10" style="23" bestFit="1" customWidth="1"/>
    <col min="3831" max="3831" width="21.7109375" style="23" bestFit="1" customWidth="1"/>
    <col min="3832" max="3832" width="11.28515625" style="23" customWidth="1"/>
    <col min="3833" max="3833" width="8.28515625" style="23" bestFit="1" customWidth="1"/>
    <col min="3834" max="3834" width="9" style="23" customWidth="1"/>
    <col min="3835" max="4074" width="8.85546875" style="23"/>
    <col min="4075" max="4075" width="20.28515625" style="23" customWidth="1"/>
    <col min="4076" max="4076" width="12.140625" style="23" bestFit="1" customWidth="1"/>
    <col min="4077" max="4077" width="10.140625" style="23" bestFit="1" customWidth="1"/>
    <col min="4078" max="4078" width="16.5703125" style="23" bestFit="1" customWidth="1"/>
    <col min="4079" max="4079" width="11.28515625" style="23" bestFit="1" customWidth="1"/>
    <col min="4080" max="4080" width="19.5703125" style="23" customWidth="1"/>
    <col min="4081" max="4081" width="10.85546875" style="23" bestFit="1" customWidth="1"/>
    <col min="4082" max="4082" width="46" style="23" customWidth="1"/>
    <col min="4083" max="4083" width="14" style="23" bestFit="1" customWidth="1"/>
    <col min="4084" max="4084" width="10.7109375" style="23" bestFit="1" customWidth="1"/>
    <col min="4085" max="4085" width="10.28515625" style="23" customWidth="1"/>
    <col min="4086" max="4086" width="10" style="23" bestFit="1" customWidth="1"/>
    <col min="4087" max="4087" width="21.7109375" style="23" bestFit="1" customWidth="1"/>
    <col min="4088" max="4088" width="11.28515625" style="23" customWidth="1"/>
    <col min="4089" max="4089" width="8.28515625" style="23" bestFit="1" customWidth="1"/>
    <col min="4090" max="4090" width="9" style="23" customWidth="1"/>
    <col min="4091" max="4330" width="8.85546875" style="23"/>
    <col min="4331" max="4331" width="20.28515625" style="23" customWidth="1"/>
    <col min="4332" max="4332" width="12.140625" style="23" bestFit="1" customWidth="1"/>
    <col min="4333" max="4333" width="10.140625" style="23" bestFit="1" customWidth="1"/>
    <col min="4334" max="4334" width="16.5703125" style="23" bestFit="1" customWidth="1"/>
    <col min="4335" max="4335" width="11.28515625" style="23" bestFit="1" customWidth="1"/>
    <col min="4336" max="4336" width="19.5703125" style="23" customWidth="1"/>
    <col min="4337" max="4337" width="10.85546875" style="23" bestFit="1" customWidth="1"/>
    <col min="4338" max="4338" width="46" style="23" customWidth="1"/>
    <col min="4339" max="4339" width="14" style="23" bestFit="1" customWidth="1"/>
    <col min="4340" max="4340" width="10.7109375" style="23" bestFit="1" customWidth="1"/>
    <col min="4341" max="4341" width="10.28515625" style="23" customWidth="1"/>
    <col min="4342" max="4342" width="10" style="23" bestFit="1" customWidth="1"/>
    <col min="4343" max="4343" width="21.7109375" style="23" bestFit="1" customWidth="1"/>
    <col min="4344" max="4344" width="11.28515625" style="23" customWidth="1"/>
    <col min="4345" max="4345" width="8.28515625" style="23" bestFit="1" customWidth="1"/>
    <col min="4346" max="4346" width="9" style="23" customWidth="1"/>
    <col min="4347" max="4586" width="8.85546875" style="23"/>
    <col min="4587" max="4587" width="20.28515625" style="23" customWidth="1"/>
    <col min="4588" max="4588" width="12.140625" style="23" bestFit="1" customWidth="1"/>
    <col min="4589" max="4589" width="10.140625" style="23" bestFit="1" customWidth="1"/>
    <col min="4590" max="4590" width="16.5703125" style="23" bestFit="1" customWidth="1"/>
    <col min="4591" max="4591" width="11.28515625" style="23" bestFit="1" customWidth="1"/>
    <col min="4592" max="4592" width="19.5703125" style="23" customWidth="1"/>
    <col min="4593" max="4593" width="10.85546875" style="23" bestFit="1" customWidth="1"/>
    <col min="4594" max="4594" width="46" style="23" customWidth="1"/>
    <col min="4595" max="4595" width="14" style="23" bestFit="1" customWidth="1"/>
    <col min="4596" max="4596" width="10.7109375" style="23" bestFit="1" customWidth="1"/>
    <col min="4597" max="4597" width="10.28515625" style="23" customWidth="1"/>
    <col min="4598" max="4598" width="10" style="23" bestFit="1" customWidth="1"/>
    <col min="4599" max="4599" width="21.7109375" style="23" bestFit="1" customWidth="1"/>
    <col min="4600" max="4600" width="11.28515625" style="23" customWidth="1"/>
    <col min="4601" max="4601" width="8.28515625" style="23" bestFit="1" customWidth="1"/>
    <col min="4602" max="4602" width="9" style="23" customWidth="1"/>
    <col min="4603" max="4842" width="8.85546875" style="23"/>
    <col min="4843" max="4843" width="20.28515625" style="23" customWidth="1"/>
    <col min="4844" max="4844" width="12.140625" style="23" bestFit="1" customWidth="1"/>
    <col min="4845" max="4845" width="10.140625" style="23" bestFit="1" customWidth="1"/>
    <col min="4846" max="4846" width="16.5703125" style="23" bestFit="1" customWidth="1"/>
    <col min="4847" max="4847" width="11.28515625" style="23" bestFit="1" customWidth="1"/>
    <col min="4848" max="4848" width="19.5703125" style="23" customWidth="1"/>
    <col min="4849" max="4849" width="10.85546875" style="23" bestFit="1" customWidth="1"/>
    <col min="4850" max="4850" width="46" style="23" customWidth="1"/>
    <col min="4851" max="4851" width="14" style="23" bestFit="1" customWidth="1"/>
    <col min="4852" max="4852" width="10.7109375" style="23" bestFit="1" customWidth="1"/>
    <col min="4853" max="4853" width="10.28515625" style="23" customWidth="1"/>
    <col min="4854" max="4854" width="10" style="23" bestFit="1" customWidth="1"/>
    <col min="4855" max="4855" width="21.7109375" style="23" bestFit="1" customWidth="1"/>
    <col min="4856" max="4856" width="11.28515625" style="23" customWidth="1"/>
    <col min="4857" max="4857" width="8.28515625" style="23" bestFit="1" customWidth="1"/>
    <col min="4858" max="4858" width="9" style="23" customWidth="1"/>
    <col min="4859" max="5098" width="8.85546875" style="23"/>
    <col min="5099" max="5099" width="20.28515625" style="23" customWidth="1"/>
    <col min="5100" max="5100" width="12.140625" style="23" bestFit="1" customWidth="1"/>
    <col min="5101" max="5101" width="10.140625" style="23" bestFit="1" customWidth="1"/>
    <col min="5102" max="5102" width="16.5703125" style="23" bestFit="1" customWidth="1"/>
    <col min="5103" max="5103" width="11.28515625" style="23" bestFit="1" customWidth="1"/>
    <col min="5104" max="5104" width="19.5703125" style="23" customWidth="1"/>
    <col min="5105" max="5105" width="10.85546875" style="23" bestFit="1" customWidth="1"/>
    <col min="5106" max="5106" width="46" style="23" customWidth="1"/>
    <col min="5107" max="5107" width="14" style="23" bestFit="1" customWidth="1"/>
    <col min="5108" max="5108" width="10.7109375" style="23" bestFit="1" customWidth="1"/>
    <col min="5109" max="5109" width="10.28515625" style="23" customWidth="1"/>
    <col min="5110" max="5110" width="10" style="23" bestFit="1" customWidth="1"/>
    <col min="5111" max="5111" width="21.7109375" style="23" bestFit="1" customWidth="1"/>
    <col min="5112" max="5112" width="11.28515625" style="23" customWidth="1"/>
    <col min="5113" max="5113" width="8.28515625" style="23" bestFit="1" customWidth="1"/>
    <col min="5114" max="5114" width="9" style="23" customWidth="1"/>
    <col min="5115" max="5354" width="8.85546875" style="23"/>
    <col min="5355" max="5355" width="20.28515625" style="23" customWidth="1"/>
    <col min="5356" max="5356" width="12.140625" style="23" bestFit="1" customWidth="1"/>
    <col min="5357" max="5357" width="10.140625" style="23" bestFit="1" customWidth="1"/>
    <col min="5358" max="5358" width="16.5703125" style="23" bestFit="1" customWidth="1"/>
    <col min="5359" max="5359" width="11.28515625" style="23" bestFit="1" customWidth="1"/>
    <col min="5360" max="5360" width="19.5703125" style="23" customWidth="1"/>
    <col min="5361" max="5361" width="10.85546875" style="23" bestFit="1" customWidth="1"/>
    <col min="5362" max="5362" width="46" style="23" customWidth="1"/>
    <col min="5363" max="5363" width="14" style="23" bestFit="1" customWidth="1"/>
    <col min="5364" max="5364" width="10.7109375" style="23" bestFit="1" customWidth="1"/>
    <col min="5365" max="5365" width="10.28515625" style="23" customWidth="1"/>
    <col min="5366" max="5366" width="10" style="23" bestFit="1" customWidth="1"/>
    <col min="5367" max="5367" width="21.7109375" style="23" bestFit="1" customWidth="1"/>
    <col min="5368" max="5368" width="11.28515625" style="23" customWidth="1"/>
    <col min="5369" max="5369" width="8.28515625" style="23" bestFit="1" customWidth="1"/>
    <col min="5370" max="5370" width="9" style="23" customWidth="1"/>
    <col min="5371" max="5610" width="8.85546875" style="23"/>
    <col min="5611" max="5611" width="20.28515625" style="23" customWidth="1"/>
    <col min="5612" max="5612" width="12.140625" style="23" bestFit="1" customWidth="1"/>
    <col min="5613" max="5613" width="10.140625" style="23" bestFit="1" customWidth="1"/>
    <col min="5614" max="5614" width="16.5703125" style="23" bestFit="1" customWidth="1"/>
    <col min="5615" max="5615" width="11.28515625" style="23" bestFit="1" customWidth="1"/>
    <col min="5616" max="5616" width="19.5703125" style="23" customWidth="1"/>
    <col min="5617" max="5617" width="10.85546875" style="23" bestFit="1" customWidth="1"/>
    <col min="5618" max="5618" width="46" style="23" customWidth="1"/>
    <col min="5619" max="5619" width="14" style="23" bestFit="1" customWidth="1"/>
    <col min="5620" max="5620" width="10.7109375" style="23" bestFit="1" customWidth="1"/>
    <col min="5621" max="5621" width="10.28515625" style="23" customWidth="1"/>
    <col min="5622" max="5622" width="10" style="23" bestFit="1" customWidth="1"/>
    <col min="5623" max="5623" width="21.7109375" style="23" bestFit="1" customWidth="1"/>
    <col min="5624" max="5624" width="11.28515625" style="23" customWidth="1"/>
    <col min="5625" max="5625" width="8.28515625" style="23" bestFit="1" customWidth="1"/>
    <col min="5626" max="5626" width="9" style="23" customWidth="1"/>
    <col min="5627" max="5866" width="8.85546875" style="23"/>
    <col min="5867" max="5867" width="20.28515625" style="23" customWidth="1"/>
    <col min="5868" max="5868" width="12.140625" style="23" bestFit="1" customWidth="1"/>
    <col min="5869" max="5869" width="10.140625" style="23" bestFit="1" customWidth="1"/>
    <col min="5870" max="5870" width="16.5703125" style="23" bestFit="1" customWidth="1"/>
    <col min="5871" max="5871" width="11.28515625" style="23" bestFit="1" customWidth="1"/>
    <col min="5872" max="5872" width="19.5703125" style="23" customWidth="1"/>
    <col min="5873" max="5873" width="10.85546875" style="23" bestFit="1" customWidth="1"/>
    <col min="5874" max="5874" width="46" style="23" customWidth="1"/>
    <col min="5875" max="5875" width="14" style="23" bestFit="1" customWidth="1"/>
    <col min="5876" max="5876" width="10.7109375" style="23" bestFit="1" customWidth="1"/>
    <col min="5877" max="5877" width="10.28515625" style="23" customWidth="1"/>
    <col min="5878" max="5878" width="10" style="23" bestFit="1" customWidth="1"/>
    <col min="5879" max="5879" width="21.7109375" style="23" bestFit="1" customWidth="1"/>
    <col min="5880" max="5880" width="11.28515625" style="23" customWidth="1"/>
    <col min="5881" max="5881" width="8.28515625" style="23" bestFit="1" customWidth="1"/>
    <col min="5882" max="5882" width="9" style="23" customWidth="1"/>
    <col min="5883" max="6122" width="8.85546875" style="23"/>
    <col min="6123" max="6123" width="20.28515625" style="23" customWidth="1"/>
    <col min="6124" max="6124" width="12.140625" style="23" bestFit="1" customWidth="1"/>
    <col min="6125" max="6125" width="10.140625" style="23" bestFit="1" customWidth="1"/>
    <col min="6126" max="6126" width="16.5703125" style="23" bestFit="1" customWidth="1"/>
    <col min="6127" max="6127" width="11.28515625" style="23" bestFit="1" customWidth="1"/>
    <col min="6128" max="6128" width="19.5703125" style="23" customWidth="1"/>
    <col min="6129" max="6129" width="10.85546875" style="23" bestFit="1" customWidth="1"/>
    <col min="6130" max="6130" width="46" style="23" customWidth="1"/>
    <col min="6131" max="6131" width="14" style="23" bestFit="1" customWidth="1"/>
    <col min="6132" max="6132" width="10.7109375" style="23" bestFit="1" customWidth="1"/>
    <col min="6133" max="6133" width="10.28515625" style="23" customWidth="1"/>
    <col min="6134" max="6134" width="10" style="23" bestFit="1" customWidth="1"/>
    <col min="6135" max="6135" width="21.7109375" style="23" bestFit="1" customWidth="1"/>
    <col min="6136" max="6136" width="11.28515625" style="23" customWidth="1"/>
    <col min="6137" max="6137" width="8.28515625" style="23" bestFit="1" customWidth="1"/>
    <col min="6138" max="6138" width="9" style="23" customWidth="1"/>
    <col min="6139" max="6378" width="8.85546875" style="23"/>
    <col min="6379" max="6379" width="20.28515625" style="23" customWidth="1"/>
    <col min="6380" max="6380" width="12.140625" style="23" bestFit="1" customWidth="1"/>
    <col min="6381" max="6381" width="10.140625" style="23" bestFit="1" customWidth="1"/>
    <col min="6382" max="6382" width="16.5703125" style="23" bestFit="1" customWidth="1"/>
    <col min="6383" max="6383" width="11.28515625" style="23" bestFit="1" customWidth="1"/>
    <col min="6384" max="6384" width="19.5703125" style="23" customWidth="1"/>
    <col min="6385" max="6385" width="10.85546875" style="23" bestFit="1" customWidth="1"/>
    <col min="6386" max="6386" width="46" style="23" customWidth="1"/>
    <col min="6387" max="6387" width="14" style="23" bestFit="1" customWidth="1"/>
    <col min="6388" max="6388" width="10.7109375" style="23" bestFit="1" customWidth="1"/>
    <col min="6389" max="6389" width="10.28515625" style="23" customWidth="1"/>
    <col min="6390" max="6390" width="10" style="23" bestFit="1" customWidth="1"/>
    <col min="6391" max="6391" width="21.7109375" style="23" bestFit="1" customWidth="1"/>
    <col min="6392" max="6392" width="11.28515625" style="23" customWidth="1"/>
    <col min="6393" max="6393" width="8.28515625" style="23" bestFit="1" customWidth="1"/>
    <col min="6394" max="6394" width="9" style="23" customWidth="1"/>
    <col min="6395" max="6634" width="8.85546875" style="23"/>
    <col min="6635" max="6635" width="20.28515625" style="23" customWidth="1"/>
    <col min="6636" max="6636" width="12.140625" style="23" bestFit="1" customWidth="1"/>
    <col min="6637" max="6637" width="10.140625" style="23" bestFit="1" customWidth="1"/>
    <col min="6638" max="6638" width="16.5703125" style="23" bestFit="1" customWidth="1"/>
    <col min="6639" max="6639" width="11.28515625" style="23" bestFit="1" customWidth="1"/>
    <col min="6640" max="6640" width="19.5703125" style="23" customWidth="1"/>
    <col min="6641" max="6641" width="10.85546875" style="23" bestFit="1" customWidth="1"/>
    <col min="6642" max="6642" width="46" style="23" customWidth="1"/>
    <col min="6643" max="6643" width="14" style="23" bestFit="1" customWidth="1"/>
    <col min="6644" max="6644" width="10.7109375" style="23" bestFit="1" customWidth="1"/>
    <col min="6645" max="6645" width="10.28515625" style="23" customWidth="1"/>
    <col min="6646" max="6646" width="10" style="23" bestFit="1" customWidth="1"/>
    <col min="6647" max="6647" width="21.7109375" style="23" bestFit="1" customWidth="1"/>
    <col min="6648" max="6648" width="11.28515625" style="23" customWidth="1"/>
    <col min="6649" max="6649" width="8.28515625" style="23" bestFit="1" customWidth="1"/>
    <col min="6650" max="6650" width="9" style="23" customWidth="1"/>
    <col min="6651" max="6890" width="8.85546875" style="23"/>
    <col min="6891" max="6891" width="20.28515625" style="23" customWidth="1"/>
    <col min="6892" max="6892" width="12.140625" style="23" bestFit="1" customWidth="1"/>
    <col min="6893" max="6893" width="10.140625" style="23" bestFit="1" customWidth="1"/>
    <col min="6894" max="6894" width="16.5703125" style="23" bestFit="1" customWidth="1"/>
    <col min="6895" max="6895" width="11.28515625" style="23" bestFit="1" customWidth="1"/>
    <col min="6896" max="6896" width="19.5703125" style="23" customWidth="1"/>
    <col min="6897" max="6897" width="10.85546875" style="23" bestFit="1" customWidth="1"/>
    <col min="6898" max="6898" width="46" style="23" customWidth="1"/>
    <col min="6899" max="6899" width="14" style="23" bestFit="1" customWidth="1"/>
    <col min="6900" max="6900" width="10.7109375" style="23" bestFit="1" customWidth="1"/>
    <col min="6901" max="6901" width="10.28515625" style="23" customWidth="1"/>
    <col min="6902" max="6902" width="10" style="23" bestFit="1" customWidth="1"/>
    <col min="6903" max="6903" width="21.7109375" style="23" bestFit="1" customWidth="1"/>
    <col min="6904" max="6904" width="11.28515625" style="23" customWidth="1"/>
    <col min="6905" max="6905" width="8.28515625" style="23" bestFit="1" customWidth="1"/>
    <col min="6906" max="6906" width="9" style="23" customWidth="1"/>
    <col min="6907" max="7146" width="8.85546875" style="23"/>
    <col min="7147" max="7147" width="20.28515625" style="23" customWidth="1"/>
    <col min="7148" max="7148" width="12.140625" style="23" bestFit="1" customWidth="1"/>
    <col min="7149" max="7149" width="10.140625" style="23" bestFit="1" customWidth="1"/>
    <col min="7150" max="7150" width="16.5703125" style="23" bestFit="1" customWidth="1"/>
    <col min="7151" max="7151" width="11.28515625" style="23" bestFit="1" customWidth="1"/>
    <col min="7152" max="7152" width="19.5703125" style="23" customWidth="1"/>
    <col min="7153" max="7153" width="10.85546875" style="23" bestFit="1" customWidth="1"/>
    <col min="7154" max="7154" width="46" style="23" customWidth="1"/>
    <col min="7155" max="7155" width="14" style="23" bestFit="1" customWidth="1"/>
    <col min="7156" max="7156" width="10.7109375" style="23" bestFit="1" customWidth="1"/>
    <col min="7157" max="7157" width="10.28515625" style="23" customWidth="1"/>
    <col min="7158" max="7158" width="10" style="23" bestFit="1" customWidth="1"/>
    <col min="7159" max="7159" width="21.7109375" style="23" bestFit="1" customWidth="1"/>
    <col min="7160" max="7160" width="11.28515625" style="23" customWidth="1"/>
    <col min="7161" max="7161" width="8.28515625" style="23" bestFit="1" customWidth="1"/>
    <col min="7162" max="7162" width="9" style="23" customWidth="1"/>
    <col min="7163" max="7402" width="8.85546875" style="23"/>
    <col min="7403" max="7403" width="20.28515625" style="23" customWidth="1"/>
    <col min="7404" max="7404" width="12.140625" style="23" bestFit="1" customWidth="1"/>
    <col min="7405" max="7405" width="10.140625" style="23" bestFit="1" customWidth="1"/>
    <col min="7406" max="7406" width="16.5703125" style="23" bestFit="1" customWidth="1"/>
    <col min="7407" max="7407" width="11.28515625" style="23" bestFit="1" customWidth="1"/>
    <col min="7408" max="7408" width="19.5703125" style="23" customWidth="1"/>
    <col min="7409" max="7409" width="10.85546875" style="23" bestFit="1" customWidth="1"/>
    <col min="7410" max="7410" width="46" style="23" customWidth="1"/>
    <col min="7411" max="7411" width="14" style="23" bestFit="1" customWidth="1"/>
    <col min="7412" max="7412" width="10.7109375" style="23" bestFit="1" customWidth="1"/>
    <col min="7413" max="7413" width="10.28515625" style="23" customWidth="1"/>
    <col min="7414" max="7414" width="10" style="23" bestFit="1" customWidth="1"/>
    <col min="7415" max="7415" width="21.7109375" style="23" bestFit="1" customWidth="1"/>
    <col min="7416" max="7416" width="11.28515625" style="23" customWidth="1"/>
    <col min="7417" max="7417" width="8.28515625" style="23" bestFit="1" customWidth="1"/>
    <col min="7418" max="7418" width="9" style="23" customWidth="1"/>
    <col min="7419" max="7658" width="8.85546875" style="23"/>
    <col min="7659" max="7659" width="20.28515625" style="23" customWidth="1"/>
    <col min="7660" max="7660" width="12.140625" style="23" bestFit="1" customWidth="1"/>
    <col min="7661" max="7661" width="10.140625" style="23" bestFit="1" customWidth="1"/>
    <col min="7662" max="7662" width="16.5703125" style="23" bestFit="1" customWidth="1"/>
    <col min="7663" max="7663" width="11.28515625" style="23" bestFit="1" customWidth="1"/>
    <col min="7664" max="7664" width="19.5703125" style="23" customWidth="1"/>
    <col min="7665" max="7665" width="10.85546875" style="23" bestFit="1" customWidth="1"/>
    <col min="7666" max="7666" width="46" style="23" customWidth="1"/>
    <col min="7667" max="7667" width="14" style="23" bestFit="1" customWidth="1"/>
    <col min="7668" max="7668" width="10.7109375" style="23" bestFit="1" customWidth="1"/>
    <col min="7669" max="7669" width="10.28515625" style="23" customWidth="1"/>
    <col min="7670" max="7670" width="10" style="23" bestFit="1" customWidth="1"/>
    <col min="7671" max="7671" width="21.7109375" style="23" bestFit="1" customWidth="1"/>
    <col min="7672" max="7672" width="11.28515625" style="23" customWidth="1"/>
    <col min="7673" max="7673" width="8.28515625" style="23" bestFit="1" customWidth="1"/>
    <col min="7674" max="7674" width="9" style="23" customWidth="1"/>
    <col min="7675" max="7914" width="8.85546875" style="23"/>
    <col min="7915" max="7915" width="20.28515625" style="23" customWidth="1"/>
    <col min="7916" max="7916" width="12.140625" style="23" bestFit="1" customWidth="1"/>
    <col min="7917" max="7917" width="10.140625" style="23" bestFit="1" customWidth="1"/>
    <col min="7918" max="7918" width="16.5703125" style="23" bestFit="1" customWidth="1"/>
    <col min="7919" max="7919" width="11.28515625" style="23" bestFit="1" customWidth="1"/>
    <col min="7920" max="7920" width="19.5703125" style="23" customWidth="1"/>
    <col min="7921" max="7921" width="10.85546875" style="23" bestFit="1" customWidth="1"/>
    <col min="7922" max="7922" width="46" style="23" customWidth="1"/>
    <col min="7923" max="7923" width="14" style="23" bestFit="1" customWidth="1"/>
    <col min="7924" max="7924" width="10.7109375" style="23" bestFit="1" customWidth="1"/>
    <col min="7925" max="7925" width="10.28515625" style="23" customWidth="1"/>
    <col min="7926" max="7926" width="10" style="23" bestFit="1" customWidth="1"/>
    <col min="7927" max="7927" width="21.7109375" style="23" bestFit="1" customWidth="1"/>
    <col min="7928" max="7928" width="11.28515625" style="23" customWidth="1"/>
    <col min="7929" max="7929" width="8.28515625" style="23" bestFit="1" customWidth="1"/>
    <col min="7930" max="7930" width="9" style="23" customWidth="1"/>
    <col min="7931" max="8170" width="8.85546875" style="23"/>
    <col min="8171" max="8171" width="20.28515625" style="23" customWidth="1"/>
    <col min="8172" max="8172" width="12.140625" style="23" bestFit="1" customWidth="1"/>
    <col min="8173" max="8173" width="10.140625" style="23" bestFit="1" customWidth="1"/>
    <col min="8174" max="8174" width="16.5703125" style="23" bestFit="1" customWidth="1"/>
    <col min="8175" max="8175" width="11.28515625" style="23" bestFit="1" customWidth="1"/>
    <col min="8176" max="8176" width="19.5703125" style="23" customWidth="1"/>
    <col min="8177" max="8177" width="10.85546875" style="23" bestFit="1" customWidth="1"/>
    <col min="8178" max="8178" width="46" style="23" customWidth="1"/>
    <col min="8179" max="8179" width="14" style="23" bestFit="1" customWidth="1"/>
    <col min="8180" max="8180" width="10.7109375" style="23" bestFit="1" customWidth="1"/>
    <col min="8181" max="8181" width="10.28515625" style="23" customWidth="1"/>
    <col min="8182" max="8182" width="10" style="23" bestFit="1" customWidth="1"/>
    <col min="8183" max="8183" width="21.7109375" style="23" bestFit="1" customWidth="1"/>
    <col min="8184" max="8184" width="11.28515625" style="23" customWidth="1"/>
    <col min="8185" max="8185" width="8.28515625" style="23" bestFit="1" customWidth="1"/>
    <col min="8186" max="8186" width="9" style="23" customWidth="1"/>
    <col min="8187" max="8426" width="8.85546875" style="23"/>
    <col min="8427" max="8427" width="20.28515625" style="23" customWidth="1"/>
    <col min="8428" max="8428" width="12.140625" style="23" bestFit="1" customWidth="1"/>
    <col min="8429" max="8429" width="10.140625" style="23" bestFit="1" customWidth="1"/>
    <col min="8430" max="8430" width="16.5703125" style="23" bestFit="1" customWidth="1"/>
    <col min="8431" max="8431" width="11.28515625" style="23" bestFit="1" customWidth="1"/>
    <col min="8432" max="8432" width="19.5703125" style="23" customWidth="1"/>
    <col min="8433" max="8433" width="10.85546875" style="23" bestFit="1" customWidth="1"/>
    <col min="8434" max="8434" width="46" style="23" customWidth="1"/>
    <col min="8435" max="8435" width="14" style="23" bestFit="1" customWidth="1"/>
    <col min="8436" max="8436" width="10.7109375" style="23" bestFit="1" customWidth="1"/>
    <col min="8437" max="8437" width="10.28515625" style="23" customWidth="1"/>
    <col min="8438" max="8438" width="10" style="23" bestFit="1" customWidth="1"/>
    <col min="8439" max="8439" width="21.7109375" style="23" bestFit="1" customWidth="1"/>
    <col min="8440" max="8440" width="11.28515625" style="23" customWidth="1"/>
    <col min="8441" max="8441" width="8.28515625" style="23" bestFit="1" customWidth="1"/>
    <col min="8442" max="8442" width="9" style="23" customWidth="1"/>
    <col min="8443" max="8682" width="8.85546875" style="23"/>
    <col min="8683" max="8683" width="20.28515625" style="23" customWidth="1"/>
    <col min="8684" max="8684" width="12.140625" style="23" bestFit="1" customWidth="1"/>
    <col min="8685" max="8685" width="10.140625" style="23" bestFit="1" customWidth="1"/>
    <col min="8686" max="8686" width="16.5703125" style="23" bestFit="1" customWidth="1"/>
    <col min="8687" max="8687" width="11.28515625" style="23" bestFit="1" customWidth="1"/>
    <col min="8688" max="8688" width="19.5703125" style="23" customWidth="1"/>
    <col min="8689" max="8689" width="10.85546875" style="23" bestFit="1" customWidth="1"/>
    <col min="8690" max="8690" width="46" style="23" customWidth="1"/>
    <col min="8691" max="8691" width="14" style="23" bestFit="1" customWidth="1"/>
    <col min="8692" max="8692" width="10.7109375" style="23" bestFit="1" customWidth="1"/>
    <col min="8693" max="8693" width="10.28515625" style="23" customWidth="1"/>
    <col min="8694" max="8694" width="10" style="23" bestFit="1" customWidth="1"/>
    <col min="8695" max="8695" width="21.7109375" style="23" bestFit="1" customWidth="1"/>
    <col min="8696" max="8696" width="11.28515625" style="23" customWidth="1"/>
    <col min="8697" max="8697" width="8.28515625" style="23" bestFit="1" customWidth="1"/>
    <col min="8698" max="8698" width="9" style="23" customWidth="1"/>
    <col min="8699" max="8938" width="8.85546875" style="23"/>
    <col min="8939" max="8939" width="20.28515625" style="23" customWidth="1"/>
    <col min="8940" max="8940" width="12.140625" style="23" bestFit="1" customWidth="1"/>
    <col min="8941" max="8941" width="10.140625" style="23" bestFit="1" customWidth="1"/>
    <col min="8942" max="8942" width="16.5703125" style="23" bestFit="1" customWidth="1"/>
    <col min="8943" max="8943" width="11.28515625" style="23" bestFit="1" customWidth="1"/>
    <col min="8944" max="8944" width="19.5703125" style="23" customWidth="1"/>
    <col min="8945" max="8945" width="10.85546875" style="23" bestFit="1" customWidth="1"/>
    <col min="8946" max="8946" width="46" style="23" customWidth="1"/>
    <col min="8947" max="8947" width="14" style="23" bestFit="1" customWidth="1"/>
    <col min="8948" max="8948" width="10.7109375" style="23" bestFit="1" customWidth="1"/>
    <col min="8949" max="8949" width="10.28515625" style="23" customWidth="1"/>
    <col min="8950" max="8950" width="10" style="23" bestFit="1" customWidth="1"/>
    <col min="8951" max="8951" width="21.7109375" style="23" bestFit="1" customWidth="1"/>
    <col min="8952" max="8952" width="11.28515625" style="23" customWidth="1"/>
    <col min="8953" max="8953" width="8.28515625" style="23" bestFit="1" customWidth="1"/>
    <col min="8954" max="8954" width="9" style="23" customWidth="1"/>
    <col min="8955" max="9194" width="8.85546875" style="23"/>
    <col min="9195" max="9195" width="20.28515625" style="23" customWidth="1"/>
    <col min="9196" max="9196" width="12.140625" style="23" bestFit="1" customWidth="1"/>
    <col min="9197" max="9197" width="10.140625" style="23" bestFit="1" customWidth="1"/>
    <col min="9198" max="9198" width="16.5703125" style="23" bestFit="1" customWidth="1"/>
    <col min="9199" max="9199" width="11.28515625" style="23" bestFit="1" customWidth="1"/>
    <col min="9200" max="9200" width="19.5703125" style="23" customWidth="1"/>
    <col min="9201" max="9201" width="10.85546875" style="23" bestFit="1" customWidth="1"/>
    <col min="9202" max="9202" width="46" style="23" customWidth="1"/>
    <col min="9203" max="9203" width="14" style="23" bestFit="1" customWidth="1"/>
    <col min="9204" max="9204" width="10.7109375" style="23" bestFit="1" customWidth="1"/>
    <col min="9205" max="9205" width="10.28515625" style="23" customWidth="1"/>
    <col min="9206" max="9206" width="10" style="23" bestFit="1" customWidth="1"/>
    <col min="9207" max="9207" width="21.7109375" style="23" bestFit="1" customWidth="1"/>
    <col min="9208" max="9208" width="11.28515625" style="23" customWidth="1"/>
    <col min="9209" max="9209" width="8.28515625" style="23" bestFit="1" customWidth="1"/>
    <col min="9210" max="9210" width="9" style="23" customWidth="1"/>
    <col min="9211" max="9450" width="8.85546875" style="23"/>
    <col min="9451" max="9451" width="20.28515625" style="23" customWidth="1"/>
    <col min="9452" max="9452" width="12.140625" style="23" bestFit="1" customWidth="1"/>
    <col min="9453" max="9453" width="10.140625" style="23" bestFit="1" customWidth="1"/>
    <col min="9454" max="9454" width="16.5703125" style="23" bestFit="1" customWidth="1"/>
    <col min="9455" max="9455" width="11.28515625" style="23" bestFit="1" customWidth="1"/>
    <col min="9456" max="9456" width="19.5703125" style="23" customWidth="1"/>
    <col min="9457" max="9457" width="10.85546875" style="23" bestFit="1" customWidth="1"/>
    <col min="9458" max="9458" width="46" style="23" customWidth="1"/>
    <col min="9459" max="9459" width="14" style="23" bestFit="1" customWidth="1"/>
    <col min="9460" max="9460" width="10.7109375" style="23" bestFit="1" customWidth="1"/>
    <col min="9461" max="9461" width="10.28515625" style="23" customWidth="1"/>
    <col min="9462" max="9462" width="10" style="23" bestFit="1" customWidth="1"/>
    <col min="9463" max="9463" width="21.7109375" style="23" bestFit="1" customWidth="1"/>
    <col min="9464" max="9464" width="11.28515625" style="23" customWidth="1"/>
    <col min="9465" max="9465" width="8.28515625" style="23" bestFit="1" customWidth="1"/>
    <col min="9466" max="9466" width="9" style="23" customWidth="1"/>
    <col min="9467" max="9706" width="8.85546875" style="23"/>
    <col min="9707" max="9707" width="20.28515625" style="23" customWidth="1"/>
    <col min="9708" max="9708" width="12.140625" style="23" bestFit="1" customWidth="1"/>
    <col min="9709" max="9709" width="10.140625" style="23" bestFit="1" customWidth="1"/>
    <col min="9710" max="9710" width="16.5703125" style="23" bestFit="1" customWidth="1"/>
    <col min="9711" max="9711" width="11.28515625" style="23" bestFit="1" customWidth="1"/>
    <col min="9712" max="9712" width="19.5703125" style="23" customWidth="1"/>
    <col min="9713" max="9713" width="10.85546875" style="23" bestFit="1" customWidth="1"/>
    <col min="9714" max="9714" width="46" style="23" customWidth="1"/>
    <col min="9715" max="9715" width="14" style="23" bestFit="1" customWidth="1"/>
    <col min="9716" max="9716" width="10.7109375" style="23" bestFit="1" customWidth="1"/>
    <col min="9717" max="9717" width="10.28515625" style="23" customWidth="1"/>
    <col min="9718" max="9718" width="10" style="23" bestFit="1" customWidth="1"/>
    <col min="9719" max="9719" width="21.7109375" style="23" bestFit="1" customWidth="1"/>
    <col min="9720" max="9720" width="11.28515625" style="23" customWidth="1"/>
    <col min="9721" max="9721" width="8.28515625" style="23" bestFit="1" customWidth="1"/>
    <col min="9722" max="9722" width="9" style="23" customWidth="1"/>
    <col min="9723" max="9962" width="8.85546875" style="23"/>
    <col min="9963" max="9963" width="20.28515625" style="23" customWidth="1"/>
    <col min="9964" max="9964" width="12.140625" style="23" bestFit="1" customWidth="1"/>
    <col min="9965" max="9965" width="10.140625" style="23" bestFit="1" customWidth="1"/>
    <col min="9966" max="9966" width="16.5703125" style="23" bestFit="1" customWidth="1"/>
    <col min="9967" max="9967" width="11.28515625" style="23" bestFit="1" customWidth="1"/>
    <col min="9968" max="9968" width="19.5703125" style="23" customWidth="1"/>
    <col min="9969" max="9969" width="10.85546875" style="23" bestFit="1" customWidth="1"/>
    <col min="9970" max="9970" width="46" style="23" customWidth="1"/>
    <col min="9971" max="9971" width="14" style="23" bestFit="1" customWidth="1"/>
    <col min="9972" max="9972" width="10.7109375" style="23" bestFit="1" customWidth="1"/>
    <col min="9973" max="9973" width="10.28515625" style="23" customWidth="1"/>
    <col min="9974" max="9974" width="10" style="23" bestFit="1" customWidth="1"/>
    <col min="9975" max="9975" width="21.7109375" style="23" bestFit="1" customWidth="1"/>
    <col min="9976" max="9976" width="11.28515625" style="23" customWidth="1"/>
    <col min="9977" max="9977" width="8.28515625" style="23" bestFit="1" customWidth="1"/>
    <col min="9978" max="9978" width="9" style="23" customWidth="1"/>
    <col min="9979" max="10218" width="8.85546875" style="23"/>
    <col min="10219" max="10219" width="20.28515625" style="23" customWidth="1"/>
    <col min="10220" max="10220" width="12.140625" style="23" bestFit="1" customWidth="1"/>
    <col min="10221" max="10221" width="10.140625" style="23" bestFit="1" customWidth="1"/>
    <col min="10222" max="10222" width="16.5703125" style="23" bestFit="1" customWidth="1"/>
    <col min="10223" max="10223" width="11.28515625" style="23" bestFit="1" customWidth="1"/>
    <col min="10224" max="10224" width="19.5703125" style="23" customWidth="1"/>
    <col min="10225" max="10225" width="10.85546875" style="23" bestFit="1" customWidth="1"/>
    <col min="10226" max="10226" width="46" style="23" customWidth="1"/>
    <col min="10227" max="10227" width="14" style="23" bestFit="1" customWidth="1"/>
    <col min="10228" max="10228" width="10.7109375" style="23" bestFit="1" customWidth="1"/>
    <col min="10229" max="10229" width="10.28515625" style="23" customWidth="1"/>
    <col min="10230" max="10230" width="10" style="23" bestFit="1" customWidth="1"/>
    <col min="10231" max="10231" width="21.7109375" style="23" bestFit="1" customWidth="1"/>
    <col min="10232" max="10232" width="11.28515625" style="23" customWidth="1"/>
    <col min="10233" max="10233" width="8.28515625" style="23" bestFit="1" customWidth="1"/>
    <col min="10234" max="10234" width="9" style="23" customWidth="1"/>
    <col min="10235" max="10474" width="8.85546875" style="23"/>
    <col min="10475" max="10475" width="20.28515625" style="23" customWidth="1"/>
    <col min="10476" max="10476" width="12.140625" style="23" bestFit="1" customWidth="1"/>
    <col min="10477" max="10477" width="10.140625" style="23" bestFit="1" customWidth="1"/>
    <col min="10478" max="10478" width="16.5703125" style="23" bestFit="1" customWidth="1"/>
    <col min="10479" max="10479" width="11.28515625" style="23" bestFit="1" customWidth="1"/>
    <col min="10480" max="10480" width="19.5703125" style="23" customWidth="1"/>
    <col min="10481" max="10481" width="10.85546875" style="23" bestFit="1" customWidth="1"/>
    <col min="10482" max="10482" width="46" style="23" customWidth="1"/>
    <col min="10483" max="10483" width="14" style="23" bestFit="1" customWidth="1"/>
    <col min="10484" max="10484" width="10.7109375" style="23" bestFit="1" customWidth="1"/>
    <col min="10485" max="10485" width="10.28515625" style="23" customWidth="1"/>
    <col min="10486" max="10486" width="10" style="23" bestFit="1" customWidth="1"/>
    <col min="10487" max="10487" width="21.7109375" style="23" bestFit="1" customWidth="1"/>
    <col min="10488" max="10488" width="11.28515625" style="23" customWidth="1"/>
    <col min="10489" max="10489" width="8.28515625" style="23" bestFit="1" customWidth="1"/>
    <col min="10490" max="10490" width="9" style="23" customWidth="1"/>
    <col min="10491" max="10730" width="8.85546875" style="23"/>
    <col min="10731" max="10731" width="20.28515625" style="23" customWidth="1"/>
    <col min="10732" max="10732" width="12.140625" style="23" bestFit="1" customWidth="1"/>
    <col min="10733" max="10733" width="10.140625" style="23" bestFit="1" customWidth="1"/>
    <col min="10734" max="10734" width="16.5703125" style="23" bestFit="1" customWidth="1"/>
    <col min="10735" max="10735" width="11.28515625" style="23" bestFit="1" customWidth="1"/>
    <col min="10736" max="10736" width="19.5703125" style="23" customWidth="1"/>
    <col min="10737" max="10737" width="10.85546875" style="23" bestFit="1" customWidth="1"/>
    <col min="10738" max="10738" width="46" style="23" customWidth="1"/>
    <col min="10739" max="10739" width="14" style="23" bestFit="1" customWidth="1"/>
    <col min="10740" max="10740" width="10.7109375" style="23" bestFit="1" customWidth="1"/>
    <col min="10741" max="10741" width="10.28515625" style="23" customWidth="1"/>
    <col min="10742" max="10742" width="10" style="23" bestFit="1" customWidth="1"/>
    <col min="10743" max="10743" width="21.7109375" style="23" bestFit="1" customWidth="1"/>
    <col min="10744" max="10744" width="11.28515625" style="23" customWidth="1"/>
    <col min="10745" max="10745" width="8.28515625" style="23" bestFit="1" customWidth="1"/>
    <col min="10746" max="10746" width="9" style="23" customWidth="1"/>
    <col min="10747" max="10986" width="8.85546875" style="23"/>
    <col min="10987" max="10987" width="20.28515625" style="23" customWidth="1"/>
    <col min="10988" max="10988" width="12.140625" style="23" bestFit="1" customWidth="1"/>
    <col min="10989" max="10989" width="10.140625" style="23" bestFit="1" customWidth="1"/>
    <col min="10990" max="10990" width="16.5703125" style="23" bestFit="1" customWidth="1"/>
    <col min="10991" max="10991" width="11.28515625" style="23" bestFit="1" customWidth="1"/>
    <col min="10992" max="10992" width="19.5703125" style="23" customWidth="1"/>
    <col min="10993" max="10993" width="10.85546875" style="23" bestFit="1" customWidth="1"/>
    <col min="10994" max="10994" width="46" style="23" customWidth="1"/>
    <col min="10995" max="10995" width="14" style="23" bestFit="1" customWidth="1"/>
    <col min="10996" max="10996" width="10.7109375" style="23" bestFit="1" customWidth="1"/>
    <col min="10997" max="10997" width="10.28515625" style="23" customWidth="1"/>
    <col min="10998" max="10998" width="10" style="23" bestFit="1" customWidth="1"/>
    <col min="10999" max="10999" width="21.7109375" style="23" bestFit="1" customWidth="1"/>
    <col min="11000" max="11000" width="11.28515625" style="23" customWidth="1"/>
    <col min="11001" max="11001" width="8.28515625" style="23" bestFit="1" customWidth="1"/>
    <col min="11002" max="11002" width="9" style="23" customWidth="1"/>
    <col min="11003" max="11242" width="8.85546875" style="23"/>
    <col min="11243" max="11243" width="20.28515625" style="23" customWidth="1"/>
    <col min="11244" max="11244" width="12.140625" style="23" bestFit="1" customWidth="1"/>
    <col min="11245" max="11245" width="10.140625" style="23" bestFit="1" customWidth="1"/>
    <col min="11246" max="11246" width="16.5703125" style="23" bestFit="1" customWidth="1"/>
    <col min="11247" max="11247" width="11.28515625" style="23" bestFit="1" customWidth="1"/>
    <col min="11248" max="11248" width="19.5703125" style="23" customWidth="1"/>
    <col min="11249" max="11249" width="10.85546875" style="23" bestFit="1" customWidth="1"/>
    <col min="11250" max="11250" width="46" style="23" customWidth="1"/>
    <col min="11251" max="11251" width="14" style="23" bestFit="1" customWidth="1"/>
    <col min="11252" max="11252" width="10.7109375" style="23" bestFit="1" customWidth="1"/>
    <col min="11253" max="11253" width="10.28515625" style="23" customWidth="1"/>
    <col min="11254" max="11254" width="10" style="23" bestFit="1" customWidth="1"/>
    <col min="11255" max="11255" width="21.7109375" style="23" bestFit="1" customWidth="1"/>
    <col min="11256" max="11256" width="11.28515625" style="23" customWidth="1"/>
    <col min="11257" max="11257" width="8.28515625" style="23" bestFit="1" customWidth="1"/>
    <col min="11258" max="11258" width="9" style="23" customWidth="1"/>
    <col min="11259" max="11498" width="8.85546875" style="23"/>
    <col min="11499" max="11499" width="20.28515625" style="23" customWidth="1"/>
    <col min="11500" max="11500" width="12.140625" style="23" bestFit="1" customWidth="1"/>
    <col min="11501" max="11501" width="10.140625" style="23" bestFit="1" customWidth="1"/>
    <col min="11502" max="11502" width="16.5703125" style="23" bestFit="1" customWidth="1"/>
    <col min="11503" max="11503" width="11.28515625" style="23" bestFit="1" customWidth="1"/>
    <col min="11504" max="11504" width="19.5703125" style="23" customWidth="1"/>
    <col min="11505" max="11505" width="10.85546875" style="23" bestFit="1" customWidth="1"/>
    <col min="11506" max="11506" width="46" style="23" customWidth="1"/>
    <col min="11507" max="11507" width="14" style="23" bestFit="1" customWidth="1"/>
    <col min="11508" max="11508" width="10.7109375" style="23" bestFit="1" customWidth="1"/>
    <col min="11509" max="11509" width="10.28515625" style="23" customWidth="1"/>
    <col min="11510" max="11510" width="10" style="23" bestFit="1" customWidth="1"/>
    <col min="11511" max="11511" width="21.7109375" style="23" bestFit="1" customWidth="1"/>
    <col min="11512" max="11512" width="11.28515625" style="23" customWidth="1"/>
    <col min="11513" max="11513" width="8.28515625" style="23" bestFit="1" customWidth="1"/>
    <col min="11514" max="11514" width="9" style="23" customWidth="1"/>
    <col min="11515" max="11754" width="8.85546875" style="23"/>
    <col min="11755" max="11755" width="20.28515625" style="23" customWidth="1"/>
    <col min="11756" max="11756" width="12.140625" style="23" bestFit="1" customWidth="1"/>
    <col min="11757" max="11757" width="10.140625" style="23" bestFit="1" customWidth="1"/>
    <col min="11758" max="11758" width="16.5703125" style="23" bestFit="1" customWidth="1"/>
    <col min="11759" max="11759" width="11.28515625" style="23" bestFit="1" customWidth="1"/>
    <col min="11760" max="11760" width="19.5703125" style="23" customWidth="1"/>
    <col min="11761" max="11761" width="10.85546875" style="23" bestFit="1" customWidth="1"/>
    <col min="11762" max="11762" width="46" style="23" customWidth="1"/>
    <col min="11763" max="11763" width="14" style="23" bestFit="1" customWidth="1"/>
    <col min="11764" max="11764" width="10.7109375" style="23" bestFit="1" customWidth="1"/>
    <col min="11765" max="11765" width="10.28515625" style="23" customWidth="1"/>
    <col min="11766" max="11766" width="10" style="23" bestFit="1" customWidth="1"/>
    <col min="11767" max="11767" width="21.7109375" style="23" bestFit="1" customWidth="1"/>
    <col min="11768" max="11768" width="11.28515625" style="23" customWidth="1"/>
    <col min="11769" max="11769" width="8.28515625" style="23" bestFit="1" customWidth="1"/>
    <col min="11770" max="11770" width="9" style="23" customWidth="1"/>
    <col min="11771" max="12010" width="8.85546875" style="23"/>
    <col min="12011" max="12011" width="20.28515625" style="23" customWidth="1"/>
    <col min="12012" max="12012" width="12.140625" style="23" bestFit="1" customWidth="1"/>
    <col min="12013" max="12013" width="10.140625" style="23" bestFit="1" customWidth="1"/>
    <col min="12014" max="12014" width="16.5703125" style="23" bestFit="1" customWidth="1"/>
    <col min="12015" max="12015" width="11.28515625" style="23" bestFit="1" customWidth="1"/>
    <col min="12016" max="12016" width="19.5703125" style="23" customWidth="1"/>
    <col min="12017" max="12017" width="10.85546875" style="23" bestFit="1" customWidth="1"/>
    <col min="12018" max="12018" width="46" style="23" customWidth="1"/>
    <col min="12019" max="12019" width="14" style="23" bestFit="1" customWidth="1"/>
    <col min="12020" max="12020" width="10.7109375" style="23" bestFit="1" customWidth="1"/>
    <col min="12021" max="12021" width="10.28515625" style="23" customWidth="1"/>
    <col min="12022" max="12022" width="10" style="23" bestFit="1" customWidth="1"/>
    <col min="12023" max="12023" width="21.7109375" style="23" bestFit="1" customWidth="1"/>
    <col min="12024" max="12024" width="11.28515625" style="23" customWidth="1"/>
    <col min="12025" max="12025" width="8.28515625" style="23" bestFit="1" customWidth="1"/>
    <col min="12026" max="12026" width="9" style="23" customWidth="1"/>
    <col min="12027" max="12266" width="8.85546875" style="23"/>
    <col min="12267" max="12267" width="20.28515625" style="23" customWidth="1"/>
    <col min="12268" max="12268" width="12.140625" style="23" bestFit="1" customWidth="1"/>
    <col min="12269" max="12269" width="10.140625" style="23" bestFit="1" customWidth="1"/>
    <col min="12270" max="12270" width="16.5703125" style="23" bestFit="1" customWidth="1"/>
    <col min="12271" max="12271" width="11.28515625" style="23" bestFit="1" customWidth="1"/>
    <col min="12272" max="12272" width="19.5703125" style="23" customWidth="1"/>
    <col min="12273" max="12273" width="10.85546875" style="23" bestFit="1" customWidth="1"/>
    <col min="12274" max="12274" width="46" style="23" customWidth="1"/>
    <col min="12275" max="12275" width="14" style="23" bestFit="1" customWidth="1"/>
    <col min="12276" max="12276" width="10.7109375" style="23" bestFit="1" customWidth="1"/>
    <col min="12277" max="12277" width="10.28515625" style="23" customWidth="1"/>
    <col min="12278" max="12278" width="10" style="23" bestFit="1" customWidth="1"/>
    <col min="12279" max="12279" width="21.7109375" style="23" bestFit="1" customWidth="1"/>
    <col min="12280" max="12280" width="11.28515625" style="23" customWidth="1"/>
    <col min="12281" max="12281" width="8.28515625" style="23" bestFit="1" customWidth="1"/>
    <col min="12282" max="12282" width="9" style="23" customWidth="1"/>
    <col min="12283" max="12522" width="8.85546875" style="23"/>
    <col min="12523" max="12523" width="20.28515625" style="23" customWidth="1"/>
    <col min="12524" max="12524" width="12.140625" style="23" bestFit="1" customWidth="1"/>
    <col min="12525" max="12525" width="10.140625" style="23" bestFit="1" customWidth="1"/>
    <col min="12526" max="12526" width="16.5703125" style="23" bestFit="1" customWidth="1"/>
    <col min="12527" max="12527" width="11.28515625" style="23" bestFit="1" customWidth="1"/>
    <col min="12528" max="12528" width="19.5703125" style="23" customWidth="1"/>
    <col min="12529" max="12529" width="10.85546875" style="23" bestFit="1" customWidth="1"/>
    <col min="12530" max="12530" width="46" style="23" customWidth="1"/>
    <col min="12531" max="12531" width="14" style="23" bestFit="1" customWidth="1"/>
    <col min="12532" max="12532" width="10.7109375" style="23" bestFit="1" customWidth="1"/>
    <col min="12533" max="12533" width="10.28515625" style="23" customWidth="1"/>
    <col min="12534" max="12534" width="10" style="23" bestFit="1" customWidth="1"/>
    <col min="12535" max="12535" width="21.7109375" style="23" bestFit="1" customWidth="1"/>
    <col min="12536" max="12536" width="11.28515625" style="23" customWidth="1"/>
    <col min="12537" max="12537" width="8.28515625" style="23" bestFit="1" customWidth="1"/>
    <col min="12538" max="12538" width="9" style="23" customWidth="1"/>
    <col min="12539" max="12778" width="8.85546875" style="23"/>
    <col min="12779" max="12779" width="20.28515625" style="23" customWidth="1"/>
    <col min="12780" max="12780" width="12.140625" style="23" bestFit="1" customWidth="1"/>
    <col min="12781" max="12781" width="10.140625" style="23" bestFit="1" customWidth="1"/>
    <col min="12782" max="12782" width="16.5703125" style="23" bestFit="1" customWidth="1"/>
    <col min="12783" max="12783" width="11.28515625" style="23" bestFit="1" customWidth="1"/>
    <col min="12784" max="12784" width="19.5703125" style="23" customWidth="1"/>
    <col min="12785" max="12785" width="10.85546875" style="23" bestFit="1" customWidth="1"/>
    <col min="12786" max="12786" width="46" style="23" customWidth="1"/>
    <col min="12787" max="12787" width="14" style="23" bestFit="1" customWidth="1"/>
    <col min="12788" max="12788" width="10.7109375" style="23" bestFit="1" customWidth="1"/>
    <col min="12789" max="12789" width="10.28515625" style="23" customWidth="1"/>
    <col min="12790" max="12790" width="10" style="23" bestFit="1" customWidth="1"/>
    <col min="12791" max="12791" width="21.7109375" style="23" bestFit="1" customWidth="1"/>
    <col min="12792" max="12792" width="11.28515625" style="23" customWidth="1"/>
    <col min="12793" max="12793" width="8.28515625" style="23" bestFit="1" customWidth="1"/>
    <col min="12794" max="12794" width="9" style="23" customWidth="1"/>
    <col min="12795" max="13034" width="8.85546875" style="23"/>
    <col min="13035" max="13035" width="20.28515625" style="23" customWidth="1"/>
    <col min="13036" max="13036" width="12.140625" style="23" bestFit="1" customWidth="1"/>
    <col min="13037" max="13037" width="10.140625" style="23" bestFit="1" customWidth="1"/>
    <col min="13038" max="13038" width="16.5703125" style="23" bestFit="1" customWidth="1"/>
    <col min="13039" max="13039" width="11.28515625" style="23" bestFit="1" customWidth="1"/>
    <col min="13040" max="13040" width="19.5703125" style="23" customWidth="1"/>
    <col min="13041" max="13041" width="10.85546875" style="23" bestFit="1" customWidth="1"/>
    <col min="13042" max="13042" width="46" style="23" customWidth="1"/>
    <col min="13043" max="13043" width="14" style="23" bestFit="1" customWidth="1"/>
    <col min="13044" max="13044" width="10.7109375" style="23" bestFit="1" customWidth="1"/>
    <col min="13045" max="13045" width="10.28515625" style="23" customWidth="1"/>
    <col min="13046" max="13046" width="10" style="23" bestFit="1" customWidth="1"/>
    <col min="13047" max="13047" width="21.7109375" style="23" bestFit="1" customWidth="1"/>
    <col min="13048" max="13048" width="11.28515625" style="23" customWidth="1"/>
    <col min="13049" max="13049" width="8.28515625" style="23" bestFit="1" customWidth="1"/>
    <col min="13050" max="13050" width="9" style="23" customWidth="1"/>
    <col min="13051" max="13290" width="8.85546875" style="23"/>
    <col min="13291" max="13291" width="20.28515625" style="23" customWidth="1"/>
    <col min="13292" max="13292" width="12.140625" style="23" bestFit="1" customWidth="1"/>
    <col min="13293" max="13293" width="10.140625" style="23" bestFit="1" customWidth="1"/>
    <col min="13294" max="13294" width="16.5703125" style="23" bestFit="1" customWidth="1"/>
    <col min="13295" max="13295" width="11.28515625" style="23" bestFit="1" customWidth="1"/>
    <col min="13296" max="13296" width="19.5703125" style="23" customWidth="1"/>
    <col min="13297" max="13297" width="10.85546875" style="23" bestFit="1" customWidth="1"/>
    <col min="13298" max="13298" width="46" style="23" customWidth="1"/>
    <col min="13299" max="13299" width="14" style="23" bestFit="1" customWidth="1"/>
    <col min="13300" max="13300" width="10.7109375" style="23" bestFit="1" customWidth="1"/>
    <col min="13301" max="13301" width="10.28515625" style="23" customWidth="1"/>
    <col min="13302" max="13302" width="10" style="23" bestFit="1" customWidth="1"/>
    <col min="13303" max="13303" width="21.7109375" style="23" bestFit="1" customWidth="1"/>
    <col min="13304" max="13304" width="11.28515625" style="23" customWidth="1"/>
    <col min="13305" max="13305" width="8.28515625" style="23" bestFit="1" customWidth="1"/>
    <col min="13306" max="13306" width="9" style="23" customWidth="1"/>
    <col min="13307" max="13546" width="8.85546875" style="23"/>
    <col min="13547" max="13547" width="20.28515625" style="23" customWidth="1"/>
    <col min="13548" max="13548" width="12.140625" style="23" bestFit="1" customWidth="1"/>
    <col min="13549" max="13549" width="10.140625" style="23" bestFit="1" customWidth="1"/>
    <col min="13550" max="13550" width="16.5703125" style="23" bestFit="1" customWidth="1"/>
    <col min="13551" max="13551" width="11.28515625" style="23" bestFit="1" customWidth="1"/>
    <col min="13552" max="13552" width="19.5703125" style="23" customWidth="1"/>
    <col min="13553" max="13553" width="10.85546875" style="23" bestFit="1" customWidth="1"/>
    <col min="13554" max="13554" width="46" style="23" customWidth="1"/>
    <col min="13555" max="13555" width="14" style="23" bestFit="1" customWidth="1"/>
    <col min="13556" max="13556" width="10.7109375" style="23" bestFit="1" customWidth="1"/>
    <col min="13557" max="13557" width="10.28515625" style="23" customWidth="1"/>
    <col min="13558" max="13558" width="10" style="23" bestFit="1" customWidth="1"/>
    <col min="13559" max="13559" width="21.7109375" style="23" bestFit="1" customWidth="1"/>
    <col min="13560" max="13560" width="11.28515625" style="23" customWidth="1"/>
    <col min="13561" max="13561" width="8.28515625" style="23" bestFit="1" customWidth="1"/>
    <col min="13562" max="13562" width="9" style="23" customWidth="1"/>
    <col min="13563" max="13802" width="8.85546875" style="23"/>
    <col min="13803" max="13803" width="20.28515625" style="23" customWidth="1"/>
    <col min="13804" max="13804" width="12.140625" style="23" bestFit="1" customWidth="1"/>
    <col min="13805" max="13805" width="10.140625" style="23" bestFit="1" customWidth="1"/>
    <col min="13806" max="13806" width="16.5703125" style="23" bestFit="1" customWidth="1"/>
    <col min="13807" max="13807" width="11.28515625" style="23" bestFit="1" customWidth="1"/>
    <col min="13808" max="13808" width="19.5703125" style="23" customWidth="1"/>
    <col min="13809" max="13809" width="10.85546875" style="23" bestFit="1" customWidth="1"/>
    <col min="13810" max="13810" width="46" style="23" customWidth="1"/>
    <col min="13811" max="13811" width="14" style="23" bestFit="1" customWidth="1"/>
    <col min="13812" max="13812" width="10.7109375" style="23" bestFit="1" customWidth="1"/>
    <col min="13813" max="13813" width="10.28515625" style="23" customWidth="1"/>
    <col min="13814" max="13814" width="10" style="23" bestFit="1" customWidth="1"/>
    <col min="13815" max="13815" width="21.7109375" style="23" bestFit="1" customWidth="1"/>
    <col min="13816" max="13816" width="11.28515625" style="23" customWidth="1"/>
    <col min="13817" max="13817" width="8.28515625" style="23" bestFit="1" customWidth="1"/>
    <col min="13818" max="13818" width="9" style="23" customWidth="1"/>
    <col min="13819" max="14058" width="8.85546875" style="23"/>
    <col min="14059" max="14059" width="20.28515625" style="23" customWidth="1"/>
    <col min="14060" max="14060" width="12.140625" style="23" bestFit="1" customWidth="1"/>
    <col min="14061" max="14061" width="10.140625" style="23" bestFit="1" customWidth="1"/>
    <col min="14062" max="14062" width="16.5703125" style="23" bestFit="1" customWidth="1"/>
    <col min="14063" max="14063" width="11.28515625" style="23" bestFit="1" customWidth="1"/>
    <col min="14064" max="14064" width="19.5703125" style="23" customWidth="1"/>
    <col min="14065" max="14065" width="10.85546875" style="23" bestFit="1" customWidth="1"/>
    <col min="14066" max="14066" width="46" style="23" customWidth="1"/>
    <col min="14067" max="14067" width="14" style="23" bestFit="1" customWidth="1"/>
    <col min="14068" max="14068" width="10.7109375" style="23" bestFit="1" customWidth="1"/>
    <col min="14069" max="14069" width="10.28515625" style="23" customWidth="1"/>
    <col min="14070" max="14070" width="10" style="23" bestFit="1" customWidth="1"/>
    <col min="14071" max="14071" width="21.7109375" style="23" bestFit="1" customWidth="1"/>
    <col min="14072" max="14072" width="11.28515625" style="23" customWidth="1"/>
    <col min="14073" max="14073" width="8.28515625" style="23" bestFit="1" customWidth="1"/>
    <col min="14074" max="14074" width="9" style="23" customWidth="1"/>
    <col min="14075" max="14314" width="8.85546875" style="23"/>
    <col min="14315" max="14315" width="20.28515625" style="23" customWidth="1"/>
    <col min="14316" max="14316" width="12.140625" style="23" bestFit="1" customWidth="1"/>
    <col min="14317" max="14317" width="10.140625" style="23" bestFit="1" customWidth="1"/>
    <col min="14318" max="14318" width="16.5703125" style="23" bestFit="1" customWidth="1"/>
    <col min="14319" max="14319" width="11.28515625" style="23" bestFit="1" customWidth="1"/>
    <col min="14320" max="14320" width="19.5703125" style="23" customWidth="1"/>
    <col min="14321" max="14321" width="10.85546875" style="23" bestFit="1" customWidth="1"/>
    <col min="14322" max="14322" width="46" style="23" customWidth="1"/>
    <col min="14323" max="14323" width="14" style="23" bestFit="1" customWidth="1"/>
    <col min="14324" max="14324" width="10.7109375" style="23" bestFit="1" customWidth="1"/>
    <col min="14325" max="14325" width="10.28515625" style="23" customWidth="1"/>
    <col min="14326" max="14326" width="10" style="23" bestFit="1" customWidth="1"/>
    <col min="14327" max="14327" width="21.7109375" style="23" bestFit="1" customWidth="1"/>
    <col min="14328" max="14328" width="11.28515625" style="23" customWidth="1"/>
    <col min="14329" max="14329" width="8.28515625" style="23" bestFit="1" customWidth="1"/>
    <col min="14330" max="14330" width="9" style="23" customWidth="1"/>
    <col min="14331" max="14570" width="8.85546875" style="23"/>
    <col min="14571" max="14571" width="20.28515625" style="23" customWidth="1"/>
    <col min="14572" max="14572" width="12.140625" style="23" bestFit="1" customWidth="1"/>
    <col min="14573" max="14573" width="10.140625" style="23" bestFit="1" customWidth="1"/>
    <col min="14574" max="14574" width="16.5703125" style="23" bestFit="1" customWidth="1"/>
    <col min="14575" max="14575" width="11.28515625" style="23" bestFit="1" customWidth="1"/>
    <col min="14576" max="14576" width="19.5703125" style="23" customWidth="1"/>
    <col min="14577" max="14577" width="10.85546875" style="23" bestFit="1" customWidth="1"/>
    <col min="14578" max="14578" width="46" style="23" customWidth="1"/>
    <col min="14579" max="14579" width="14" style="23" bestFit="1" customWidth="1"/>
    <col min="14580" max="14580" width="10.7109375" style="23" bestFit="1" customWidth="1"/>
    <col min="14581" max="14581" width="10.28515625" style="23" customWidth="1"/>
    <col min="14582" max="14582" width="10" style="23" bestFit="1" customWidth="1"/>
    <col min="14583" max="14583" width="21.7109375" style="23" bestFit="1" customWidth="1"/>
    <col min="14584" max="14584" width="11.28515625" style="23" customWidth="1"/>
    <col min="14585" max="14585" width="8.28515625" style="23" bestFit="1" customWidth="1"/>
    <col min="14586" max="14586" width="9" style="23" customWidth="1"/>
    <col min="14587" max="14826" width="8.85546875" style="23"/>
    <col min="14827" max="14827" width="20.28515625" style="23" customWidth="1"/>
    <col min="14828" max="14828" width="12.140625" style="23" bestFit="1" customWidth="1"/>
    <col min="14829" max="14829" width="10.140625" style="23" bestFit="1" customWidth="1"/>
    <col min="14830" max="14830" width="16.5703125" style="23" bestFit="1" customWidth="1"/>
    <col min="14831" max="14831" width="11.28515625" style="23" bestFit="1" customWidth="1"/>
    <col min="14832" max="14832" width="19.5703125" style="23" customWidth="1"/>
    <col min="14833" max="14833" width="10.85546875" style="23" bestFit="1" customWidth="1"/>
    <col min="14834" max="14834" width="46" style="23" customWidth="1"/>
    <col min="14835" max="14835" width="14" style="23" bestFit="1" customWidth="1"/>
    <col min="14836" max="14836" width="10.7109375" style="23" bestFit="1" customWidth="1"/>
    <col min="14837" max="14837" width="10.28515625" style="23" customWidth="1"/>
    <col min="14838" max="14838" width="10" style="23" bestFit="1" customWidth="1"/>
    <col min="14839" max="14839" width="21.7109375" style="23" bestFit="1" customWidth="1"/>
    <col min="14840" max="14840" width="11.28515625" style="23" customWidth="1"/>
    <col min="14841" max="14841" width="8.28515625" style="23" bestFit="1" customWidth="1"/>
    <col min="14842" max="14842" width="9" style="23" customWidth="1"/>
    <col min="14843" max="15082" width="8.85546875" style="23"/>
    <col min="15083" max="15083" width="20.28515625" style="23" customWidth="1"/>
    <col min="15084" max="15084" width="12.140625" style="23" bestFit="1" customWidth="1"/>
    <col min="15085" max="15085" width="10.140625" style="23" bestFit="1" customWidth="1"/>
    <col min="15086" max="15086" width="16.5703125" style="23" bestFit="1" customWidth="1"/>
    <col min="15087" max="15087" width="11.28515625" style="23" bestFit="1" customWidth="1"/>
    <col min="15088" max="15088" width="19.5703125" style="23" customWidth="1"/>
    <col min="15089" max="15089" width="10.85546875" style="23" bestFit="1" customWidth="1"/>
    <col min="15090" max="15090" width="46" style="23" customWidth="1"/>
    <col min="15091" max="15091" width="14" style="23" bestFit="1" customWidth="1"/>
    <col min="15092" max="15092" width="10.7109375" style="23" bestFit="1" customWidth="1"/>
    <col min="15093" max="15093" width="10.28515625" style="23" customWidth="1"/>
    <col min="15094" max="15094" width="10" style="23" bestFit="1" customWidth="1"/>
    <col min="15095" max="15095" width="21.7109375" style="23" bestFit="1" customWidth="1"/>
    <col min="15096" max="15096" width="11.28515625" style="23" customWidth="1"/>
    <col min="15097" max="15097" width="8.28515625" style="23" bestFit="1" customWidth="1"/>
    <col min="15098" max="15098" width="9" style="23" customWidth="1"/>
    <col min="15099" max="15338" width="8.85546875" style="23"/>
    <col min="15339" max="15339" width="20.28515625" style="23" customWidth="1"/>
    <col min="15340" max="15340" width="12.140625" style="23" bestFit="1" customWidth="1"/>
    <col min="15341" max="15341" width="10.140625" style="23" bestFit="1" customWidth="1"/>
    <col min="15342" max="15342" width="16.5703125" style="23" bestFit="1" customWidth="1"/>
    <col min="15343" max="15343" width="11.28515625" style="23" bestFit="1" customWidth="1"/>
    <col min="15344" max="15344" width="19.5703125" style="23" customWidth="1"/>
    <col min="15345" max="15345" width="10.85546875" style="23" bestFit="1" customWidth="1"/>
    <col min="15346" max="15346" width="46" style="23" customWidth="1"/>
    <col min="15347" max="15347" width="14" style="23" bestFit="1" customWidth="1"/>
    <col min="15348" max="15348" width="10.7109375" style="23" bestFit="1" customWidth="1"/>
    <col min="15349" max="15349" width="10.28515625" style="23" customWidth="1"/>
    <col min="15350" max="15350" width="10" style="23" bestFit="1" customWidth="1"/>
    <col min="15351" max="15351" width="21.7109375" style="23" bestFit="1" customWidth="1"/>
    <col min="15352" max="15352" width="11.28515625" style="23" customWidth="1"/>
    <col min="15353" max="15353" width="8.28515625" style="23" bestFit="1" customWidth="1"/>
    <col min="15354" max="15354" width="9" style="23" customWidth="1"/>
    <col min="15355" max="15594" width="8.85546875" style="23"/>
    <col min="15595" max="15595" width="20.28515625" style="23" customWidth="1"/>
    <col min="15596" max="15596" width="12.140625" style="23" bestFit="1" customWidth="1"/>
    <col min="15597" max="15597" width="10.140625" style="23" bestFit="1" customWidth="1"/>
    <col min="15598" max="15598" width="16.5703125" style="23" bestFit="1" customWidth="1"/>
    <col min="15599" max="15599" width="11.28515625" style="23" bestFit="1" customWidth="1"/>
    <col min="15600" max="15600" width="19.5703125" style="23" customWidth="1"/>
    <col min="15601" max="15601" width="10.85546875" style="23" bestFit="1" customWidth="1"/>
    <col min="15602" max="15602" width="46" style="23" customWidth="1"/>
    <col min="15603" max="15603" width="14" style="23" bestFit="1" customWidth="1"/>
    <col min="15604" max="15604" width="10.7109375" style="23" bestFit="1" customWidth="1"/>
    <col min="15605" max="15605" width="10.28515625" style="23" customWidth="1"/>
    <col min="15606" max="15606" width="10" style="23" bestFit="1" customWidth="1"/>
    <col min="15607" max="15607" width="21.7109375" style="23" bestFit="1" customWidth="1"/>
    <col min="15608" max="15608" width="11.28515625" style="23" customWidth="1"/>
    <col min="15609" max="15609" width="8.28515625" style="23" bestFit="1" customWidth="1"/>
    <col min="15610" max="15610" width="9" style="23" customWidth="1"/>
    <col min="15611" max="15850" width="8.85546875" style="23"/>
    <col min="15851" max="15851" width="20.28515625" style="23" customWidth="1"/>
    <col min="15852" max="15852" width="12.140625" style="23" bestFit="1" customWidth="1"/>
    <col min="15853" max="15853" width="10.140625" style="23" bestFit="1" customWidth="1"/>
    <col min="15854" max="15854" width="16.5703125" style="23" bestFit="1" customWidth="1"/>
    <col min="15855" max="15855" width="11.28515625" style="23" bestFit="1" customWidth="1"/>
    <col min="15856" max="15856" width="19.5703125" style="23" customWidth="1"/>
    <col min="15857" max="15857" width="10.85546875" style="23" bestFit="1" customWidth="1"/>
    <col min="15858" max="15858" width="46" style="23" customWidth="1"/>
    <col min="15859" max="15859" width="14" style="23" bestFit="1" customWidth="1"/>
    <col min="15860" max="15860" width="10.7109375" style="23" bestFit="1" customWidth="1"/>
    <col min="15861" max="15861" width="10.28515625" style="23" customWidth="1"/>
    <col min="15862" max="15862" width="10" style="23" bestFit="1" customWidth="1"/>
    <col min="15863" max="15863" width="21.7109375" style="23" bestFit="1" customWidth="1"/>
    <col min="15864" max="15864" width="11.28515625" style="23" customWidth="1"/>
    <col min="15865" max="15865" width="8.28515625" style="23" bestFit="1" customWidth="1"/>
    <col min="15866" max="15866" width="9" style="23" customWidth="1"/>
    <col min="15867" max="16106" width="8.85546875" style="23"/>
    <col min="16107" max="16107" width="20.28515625" style="23" customWidth="1"/>
    <col min="16108" max="16108" width="12.140625" style="23" bestFit="1" customWidth="1"/>
    <col min="16109" max="16109" width="10.140625" style="23" bestFit="1" customWidth="1"/>
    <col min="16110" max="16110" width="16.5703125" style="23" bestFit="1" customWidth="1"/>
    <col min="16111" max="16111" width="11.28515625" style="23" bestFit="1" customWidth="1"/>
    <col min="16112" max="16112" width="19.5703125" style="23" customWidth="1"/>
    <col min="16113" max="16113" width="10.85546875" style="23" bestFit="1" customWidth="1"/>
    <col min="16114" max="16114" width="46" style="23" customWidth="1"/>
    <col min="16115" max="16115" width="14" style="23" bestFit="1" customWidth="1"/>
    <col min="16116" max="16116" width="10.7109375" style="23" bestFit="1" customWidth="1"/>
    <col min="16117" max="16117" width="10.28515625" style="23" customWidth="1"/>
    <col min="16118" max="16118" width="10" style="23" bestFit="1" customWidth="1"/>
    <col min="16119" max="16119" width="21.7109375" style="23" bestFit="1" customWidth="1"/>
    <col min="16120" max="16120" width="11.28515625" style="23" customWidth="1"/>
    <col min="16121" max="16121" width="8.28515625" style="23" bestFit="1" customWidth="1"/>
    <col min="16122" max="16122" width="9" style="23" customWidth="1"/>
    <col min="16123" max="16384" width="8.85546875" style="23"/>
  </cols>
  <sheetData>
    <row r="1" spans="1:15" s="20" customFormat="1" ht="39.75" customHeight="1" x14ac:dyDescent="0.25">
      <c r="A1" s="40" t="s">
        <v>1</v>
      </c>
      <c r="B1" s="40" t="s">
        <v>2</v>
      </c>
      <c r="C1" s="40" t="s">
        <v>4</v>
      </c>
      <c r="D1" s="40" t="s">
        <v>5</v>
      </c>
      <c r="E1" s="40" t="s">
        <v>6</v>
      </c>
      <c r="F1" s="41" t="s">
        <v>7</v>
      </c>
      <c r="G1" s="40" t="s">
        <v>8</v>
      </c>
      <c r="H1" s="40" t="s">
        <v>9</v>
      </c>
      <c r="I1" s="42" t="s">
        <v>10</v>
      </c>
      <c r="J1" s="42" t="s">
        <v>11</v>
      </c>
      <c r="K1" s="42" t="s">
        <v>12</v>
      </c>
      <c r="L1" s="42" t="s">
        <v>13</v>
      </c>
      <c r="M1" s="42" t="s">
        <v>14</v>
      </c>
      <c r="N1" s="42" t="s">
        <v>170</v>
      </c>
      <c r="O1" s="42" t="s">
        <v>15</v>
      </c>
    </row>
    <row r="2" spans="1:15" s="20" customFormat="1" ht="37.5" customHeight="1" x14ac:dyDescent="0.25">
      <c r="A2" s="95" t="s">
        <v>204</v>
      </c>
      <c r="B2" s="96" t="s">
        <v>205</v>
      </c>
      <c r="C2" s="97">
        <v>3555111429</v>
      </c>
      <c r="D2" s="98" t="s">
        <v>202</v>
      </c>
      <c r="E2" s="98" t="s">
        <v>206</v>
      </c>
      <c r="F2" s="99" t="s">
        <v>207</v>
      </c>
      <c r="G2" s="100" t="s">
        <v>208</v>
      </c>
      <c r="H2" s="101">
        <v>36499.129999999997</v>
      </c>
      <c r="I2" s="102">
        <v>786.09</v>
      </c>
      <c r="J2" s="21">
        <v>5</v>
      </c>
      <c r="K2" s="19">
        <v>3930.43</v>
      </c>
      <c r="L2" s="19">
        <v>632.59</v>
      </c>
      <c r="M2" s="19">
        <v>64.239999999999995</v>
      </c>
      <c r="N2" s="29">
        <v>460</v>
      </c>
      <c r="O2" s="39">
        <f>H2+K2+L2+M2+N2</f>
        <v>41586.389999999992</v>
      </c>
    </row>
    <row r="3" spans="1:15" s="20" customFormat="1" ht="37.5" customHeight="1" x14ac:dyDescent="0.25">
      <c r="A3" s="103" t="s">
        <v>26</v>
      </c>
      <c r="B3" s="104" t="s">
        <v>205</v>
      </c>
      <c r="C3" s="105">
        <v>3555111427</v>
      </c>
      <c r="D3" s="106" t="s">
        <v>202</v>
      </c>
      <c r="E3" s="106" t="s">
        <v>206</v>
      </c>
      <c r="F3" s="107" t="s">
        <v>209</v>
      </c>
      <c r="G3" s="108" t="s">
        <v>208</v>
      </c>
      <c r="H3" s="109">
        <v>36499.129999999997</v>
      </c>
      <c r="I3" s="102">
        <v>831.06</v>
      </c>
      <c r="J3" s="21">
        <v>5</v>
      </c>
      <c r="K3" s="19">
        <v>4155.32</v>
      </c>
      <c r="L3" s="19">
        <v>720.98</v>
      </c>
      <c r="M3" s="29">
        <v>160</v>
      </c>
      <c r="N3" s="29">
        <v>771.11</v>
      </c>
      <c r="O3" s="39">
        <f t="shared" ref="O3:O23" si="0">H3+K3+L3+M3+N3</f>
        <v>42306.54</v>
      </c>
    </row>
    <row r="4" spans="1:15" s="20" customFormat="1" ht="37.5" customHeight="1" x14ac:dyDescent="0.25">
      <c r="A4" s="110" t="s">
        <v>97</v>
      </c>
      <c r="B4" s="108" t="s">
        <v>108</v>
      </c>
      <c r="C4" s="111">
        <v>1230048900</v>
      </c>
      <c r="D4" s="112" t="s">
        <v>210</v>
      </c>
      <c r="E4" s="112" t="s">
        <v>211</v>
      </c>
      <c r="F4" s="113" t="s">
        <v>212</v>
      </c>
      <c r="G4" s="108" t="s">
        <v>127</v>
      </c>
      <c r="H4" s="114">
        <v>3060.24</v>
      </c>
      <c r="I4" s="102">
        <f>K4/J4</f>
        <v>314.19499999999999</v>
      </c>
      <c r="J4" s="21">
        <v>2</v>
      </c>
      <c r="K4" s="19">
        <v>628.39</v>
      </c>
      <c r="L4" s="19">
        <v>290.61</v>
      </c>
      <c r="M4" s="19">
        <v>90.93</v>
      </c>
      <c r="N4" s="92">
        <v>0</v>
      </c>
      <c r="O4" s="39">
        <f t="shared" si="0"/>
        <v>4070.1699999999996</v>
      </c>
    </row>
    <row r="5" spans="1:15" ht="37.5" customHeight="1" x14ac:dyDescent="0.25">
      <c r="A5" s="115" t="s">
        <v>193</v>
      </c>
      <c r="B5" s="108" t="s">
        <v>108</v>
      </c>
      <c r="C5" s="111">
        <v>1230056400</v>
      </c>
      <c r="D5" s="112" t="s">
        <v>210</v>
      </c>
      <c r="E5" s="112" t="s">
        <v>213</v>
      </c>
      <c r="F5" s="113" t="s">
        <v>212</v>
      </c>
      <c r="G5" s="108" t="s">
        <v>127</v>
      </c>
      <c r="H5" s="114">
        <v>3060.24</v>
      </c>
      <c r="I5" s="116">
        <v>261.83</v>
      </c>
      <c r="J5" s="21">
        <v>1</v>
      </c>
      <c r="K5" s="117">
        <f>I5*J5</f>
        <v>261.83</v>
      </c>
      <c r="L5" s="19">
        <v>254.25</v>
      </c>
      <c r="M5" s="19">
        <v>109.14</v>
      </c>
      <c r="N5" s="92">
        <v>0</v>
      </c>
      <c r="O5" s="39">
        <f t="shared" si="0"/>
        <v>3685.4599999999996</v>
      </c>
    </row>
    <row r="6" spans="1:15" ht="37.5" customHeight="1" x14ac:dyDescent="0.25">
      <c r="A6" s="115" t="s">
        <v>214</v>
      </c>
      <c r="B6" s="108" t="s">
        <v>215</v>
      </c>
      <c r="C6" s="111">
        <v>3555224578</v>
      </c>
      <c r="D6" s="112" t="s">
        <v>210</v>
      </c>
      <c r="E6" s="112" t="s">
        <v>206</v>
      </c>
      <c r="F6" s="113" t="s">
        <v>216</v>
      </c>
      <c r="G6" s="108" t="s">
        <v>217</v>
      </c>
      <c r="H6" s="114">
        <v>9089.8799999999992</v>
      </c>
      <c r="I6" s="118">
        <v>1203.4100000000001</v>
      </c>
      <c r="J6" s="119">
        <v>3</v>
      </c>
      <c r="K6" s="117">
        <f>I6*J6</f>
        <v>3610.2300000000005</v>
      </c>
      <c r="L6" s="91">
        <v>142.84</v>
      </c>
      <c r="M6" s="19">
        <v>318.92</v>
      </c>
      <c r="N6" s="92">
        <v>250.97</v>
      </c>
      <c r="O6" s="39">
        <f t="shared" si="0"/>
        <v>13412.84</v>
      </c>
    </row>
    <row r="7" spans="1:15" ht="37.5" customHeight="1" x14ac:dyDescent="0.25">
      <c r="A7" s="115" t="s">
        <v>218</v>
      </c>
      <c r="B7" s="108" t="s">
        <v>215</v>
      </c>
      <c r="C7" s="111">
        <v>3555224575</v>
      </c>
      <c r="D7" s="112" t="s">
        <v>210</v>
      </c>
      <c r="E7" s="112" t="s">
        <v>206</v>
      </c>
      <c r="F7" s="113" t="s">
        <v>216</v>
      </c>
      <c r="G7" s="108" t="s">
        <v>217</v>
      </c>
      <c r="H7" s="114">
        <v>9190.57</v>
      </c>
      <c r="I7" s="118">
        <v>1159.57</v>
      </c>
      <c r="J7" s="21">
        <v>3</v>
      </c>
      <c r="K7" s="19">
        <v>3478.73</v>
      </c>
      <c r="L7" s="19">
        <v>308.23</v>
      </c>
      <c r="M7" s="19">
        <v>436.89</v>
      </c>
      <c r="N7" s="19">
        <v>250.83</v>
      </c>
      <c r="O7" s="39">
        <f t="shared" si="0"/>
        <v>13665.249999999998</v>
      </c>
    </row>
    <row r="8" spans="1:15" ht="37.5" customHeight="1" x14ac:dyDescent="0.25">
      <c r="A8" s="110" t="s">
        <v>97</v>
      </c>
      <c r="B8" s="108" t="s">
        <v>108</v>
      </c>
      <c r="C8" s="102" t="s">
        <v>219</v>
      </c>
      <c r="D8" s="102" t="s">
        <v>210</v>
      </c>
      <c r="E8" s="102" t="s">
        <v>211</v>
      </c>
      <c r="F8" s="113" t="s">
        <v>220</v>
      </c>
      <c r="G8" s="108" t="s">
        <v>127</v>
      </c>
      <c r="H8" s="120">
        <v>300</v>
      </c>
      <c r="I8" s="121">
        <v>0</v>
      </c>
      <c r="J8" s="122">
        <v>0</v>
      </c>
      <c r="K8" s="134">
        <v>0</v>
      </c>
      <c r="L8" s="92">
        <v>0</v>
      </c>
      <c r="M8" s="92">
        <v>0</v>
      </c>
      <c r="N8" s="92">
        <v>0</v>
      </c>
      <c r="O8" s="39">
        <f t="shared" si="0"/>
        <v>300</v>
      </c>
    </row>
    <row r="9" spans="1:15" ht="37.5" customHeight="1" x14ac:dyDescent="0.25">
      <c r="A9" s="115" t="s">
        <v>204</v>
      </c>
      <c r="B9" s="108" t="s">
        <v>221</v>
      </c>
      <c r="C9" s="111">
        <v>3555111432</v>
      </c>
      <c r="D9" s="112" t="s">
        <v>213</v>
      </c>
      <c r="E9" s="112" t="s">
        <v>213</v>
      </c>
      <c r="F9" s="107" t="s">
        <v>209</v>
      </c>
      <c r="G9" s="108" t="s">
        <v>222</v>
      </c>
      <c r="H9" s="114">
        <v>4740.07</v>
      </c>
      <c r="I9" s="121">
        <v>0</v>
      </c>
      <c r="J9" s="122">
        <v>0</v>
      </c>
      <c r="K9" s="92">
        <v>0</v>
      </c>
      <c r="L9" s="92">
        <v>0</v>
      </c>
      <c r="M9" s="92">
        <v>0</v>
      </c>
      <c r="N9" s="92">
        <v>0</v>
      </c>
      <c r="O9" s="39">
        <f t="shared" si="0"/>
        <v>4740.07</v>
      </c>
    </row>
    <row r="10" spans="1:15" ht="37.5" customHeight="1" x14ac:dyDescent="0.25">
      <c r="A10" s="115" t="s">
        <v>26</v>
      </c>
      <c r="B10" s="108" t="s">
        <v>221</v>
      </c>
      <c r="C10" s="111">
        <v>3555111431</v>
      </c>
      <c r="D10" s="112" t="s">
        <v>213</v>
      </c>
      <c r="E10" s="112" t="s">
        <v>213</v>
      </c>
      <c r="F10" s="107" t="s">
        <v>209</v>
      </c>
      <c r="G10" s="108" t="s">
        <v>222</v>
      </c>
      <c r="H10" s="114">
        <v>4740.07</v>
      </c>
      <c r="I10" s="121">
        <v>0</v>
      </c>
      <c r="J10" s="122">
        <v>0</v>
      </c>
      <c r="K10" s="92">
        <v>0</v>
      </c>
      <c r="L10" s="92">
        <v>0</v>
      </c>
      <c r="M10" s="92">
        <v>0</v>
      </c>
      <c r="N10" s="92">
        <v>0</v>
      </c>
      <c r="O10" s="39">
        <f t="shared" si="0"/>
        <v>4740.07</v>
      </c>
    </row>
    <row r="11" spans="1:15" ht="37.5" customHeight="1" x14ac:dyDescent="0.25">
      <c r="A11" s="115" t="s">
        <v>204</v>
      </c>
      <c r="B11" s="108" t="s">
        <v>223</v>
      </c>
      <c r="C11" s="111">
        <v>3555158079</v>
      </c>
      <c r="D11" s="112" t="s">
        <v>224</v>
      </c>
      <c r="E11" s="112" t="s">
        <v>224</v>
      </c>
      <c r="F11" s="107" t="s">
        <v>209</v>
      </c>
      <c r="G11" s="108" t="s">
        <v>225</v>
      </c>
      <c r="H11" s="114">
        <v>2681.96</v>
      </c>
      <c r="I11" s="121">
        <v>0</v>
      </c>
      <c r="J11" s="122">
        <v>0</v>
      </c>
      <c r="K11" s="92">
        <v>0</v>
      </c>
      <c r="L11" s="92">
        <v>0</v>
      </c>
      <c r="M11" s="92">
        <v>0</v>
      </c>
      <c r="N11" s="92">
        <v>0</v>
      </c>
      <c r="O11" s="39">
        <f t="shared" si="0"/>
        <v>2681.96</v>
      </c>
    </row>
    <row r="12" spans="1:15" ht="37.5" customHeight="1" x14ac:dyDescent="0.25">
      <c r="A12" s="103" t="s">
        <v>26</v>
      </c>
      <c r="B12" s="108" t="s">
        <v>223</v>
      </c>
      <c r="C12" s="105">
        <v>3555158078</v>
      </c>
      <c r="D12" s="106" t="s">
        <v>224</v>
      </c>
      <c r="E12" s="106" t="s">
        <v>224</v>
      </c>
      <c r="F12" s="107" t="s">
        <v>209</v>
      </c>
      <c r="G12" s="108" t="s">
        <v>225</v>
      </c>
      <c r="H12" s="109">
        <v>2681.96</v>
      </c>
      <c r="I12" s="121">
        <v>0</v>
      </c>
      <c r="J12" s="122">
        <v>0</v>
      </c>
      <c r="K12" s="92">
        <v>0</v>
      </c>
      <c r="L12" s="92">
        <v>0</v>
      </c>
      <c r="M12" s="92">
        <v>0</v>
      </c>
      <c r="N12" s="92">
        <v>0</v>
      </c>
      <c r="O12" s="39">
        <f t="shared" si="0"/>
        <v>2681.96</v>
      </c>
    </row>
    <row r="13" spans="1:15" ht="37.5" customHeight="1" x14ac:dyDescent="0.25">
      <c r="A13" s="123" t="s">
        <v>97</v>
      </c>
      <c r="B13" s="102" t="s">
        <v>98</v>
      </c>
      <c r="C13" s="118" t="s">
        <v>226</v>
      </c>
      <c r="D13" s="118" t="s">
        <v>227</v>
      </c>
      <c r="E13" s="118" t="s">
        <v>228</v>
      </c>
      <c r="F13" s="113" t="s">
        <v>229</v>
      </c>
      <c r="G13" s="108" t="s">
        <v>127</v>
      </c>
      <c r="H13" s="124">
        <v>2729.74</v>
      </c>
      <c r="I13" s="116">
        <f>K13/J13</f>
        <v>269.8966666666667</v>
      </c>
      <c r="J13" s="122">
        <v>3</v>
      </c>
      <c r="K13" s="19">
        <f>455.4+354.29</f>
        <v>809.69</v>
      </c>
      <c r="L13" s="19">
        <f>30+46.2+17.5+33.9+57.32+66.55</f>
        <v>251.46999999999997</v>
      </c>
      <c r="M13" s="19">
        <f>54.65+28.43+8.77+8.54+12.16+11.91+11.16+8.57+8.73+10.41+10.03+13.92+15.06+27.93+24.66</f>
        <v>254.92999999999995</v>
      </c>
      <c r="N13" s="92">
        <v>0</v>
      </c>
      <c r="O13" s="39">
        <f t="shared" si="0"/>
        <v>4045.8299999999995</v>
      </c>
    </row>
    <row r="14" spans="1:15" ht="37.5" customHeight="1" x14ac:dyDescent="0.25">
      <c r="A14" s="123" t="s">
        <v>97</v>
      </c>
      <c r="B14" s="118" t="s">
        <v>98</v>
      </c>
      <c r="C14" s="118" t="s">
        <v>230</v>
      </c>
      <c r="D14" s="118" t="s">
        <v>231</v>
      </c>
      <c r="E14" s="118" t="s">
        <v>231</v>
      </c>
      <c r="F14" s="113" t="s">
        <v>220</v>
      </c>
      <c r="G14" s="108" t="s">
        <v>65</v>
      </c>
      <c r="H14" s="124">
        <v>646.5</v>
      </c>
      <c r="I14" s="121">
        <v>0</v>
      </c>
      <c r="J14" s="122">
        <v>0</v>
      </c>
      <c r="K14" s="92">
        <v>0</v>
      </c>
      <c r="L14" s="92">
        <v>0</v>
      </c>
      <c r="M14" s="92">
        <v>0</v>
      </c>
      <c r="N14" s="92">
        <v>0</v>
      </c>
      <c r="O14" s="39">
        <f t="shared" si="0"/>
        <v>646.5</v>
      </c>
    </row>
    <row r="15" spans="1:15" ht="37.5" customHeight="1" x14ac:dyDescent="0.25">
      <c r="A15" s="125" t="s">
        <v>232</v>
      </c>
      <c r="B15" s="102" t="s">
        <v>98</v>
      </c>
      <c r="C15" s="118" t="s">
        <v>233</v>
      </c>
      <c r="D15" s="118" t="s">
        <v>234</v>
      </c>
      <c r="E15" s="118" t="s">
        <v>234</v>
      </c>
      <c r="F15" s="113" t="s">
        <v>235</v>
      </c>
      <c r="G15" s="108" t="s">
        <v>127</v>
      </c>
      <c r="H15" s="124">
        <v>2874.86</v>
      </c>
      <c r="I15" s="126">
        <v>0</v>
      </c>
      <c r="J15" s="122">
        <v>0</v>
      </c>
      <c r="K15" s="93">
        <v>0</v>
      </c>
      <c r="L15" s="93">
        <v>0</v>
      </c>
      <c r="M15" s="127">
        <v>59.73</v>
      </c>
      <c r="N15" s="93">
        <v>0</v>
      </c>
      <c r="O15" s="39">
        <f t="shared" si="0"/>
        <v>2934.59</v>
      </c>
    </row>
    <row r="16" spans="1:15" ht="37.5" customHeight="1" x14ac:dyDescent="0.25">
      <c r="A16" s="125" t="s">
        <v>236</v>
      </c>
      <c r="B16" s="118" t="s">
        <v>98</v>
      </c>
      <c r="C16" s="118" t="s">
        <v>237</v>
      </c>
      <c r="D16" s="118" t="s">
        <v>234</v>
      </c>
      <c r="E16" s="118" t="s">
        <v>234</v>
      </c>
      <c r="F16" s="113" t="s">
        <v>235</v>
      </c>
      <c r="G16" s="108" t="s">
        <v>127</v>
      </c>
      <c r="H16" s="124">
        <v>2778.24</v>
      </c>
      <c r="I16" s="126">
        <v>0</v>
      </c>
      <c r="J16" s="122">
        <v>0</v>
      </c>
      <c r="K16" s="93">
        <v>0</v>
      </c>
      <c r="L16" s="93">
        <v>0</v>
      </c>
      <c r="M16" s="93">
        <v>0</v>
      </c>
      <c r="N16" s="93">
        <v>0</v>
      </c>
      <c r="O16" s="39">
        <f t="shared" si="0"/>
        <v>2778.24</v>
      </c>
    </row>
    <row r="17" spans="1:15" ht="37.5" customHeight="1" x14ac:dyDescent="0.25">
      <c r="A17" s="125" t="s">
        <v>238</v>
      </c>
      <c r="B17" s="102" t="s">
        <v>239</v>
      </c>
      <c r="C17" s="118" t="s">
        <v>240</v>
      </c>
      <c r="D17" s="118" t="s">
        <v>241</v>
      </c>
      <c r="E17" s="118" t="s">
        <v>242</v>
      </c>
      <c r="F17" s="113" t="s">
        <v>243</v>
      </c>
      <c r="G17" s="108" t="s">
        <v>244</v>
      </c>
      <c r="H17" s="124">
        <v>2065.0500000000002</v>
      </c>
      <c r="I17" s="126">
        <v>0</v>
      </c>
      <c r="J17" s="122">
        <v>0</v>
      </c>
      <c r="K17" s="93">
        <v>0</v>
      </c>
      <c r="L17" s="94">
        <v>218.37</v>
      </c>
      <c r="M17" s="131">
        <v>205.16</v>
      </c>
      <c r="N17" s="127">
        <v>56</v>
      </c>
      <c r="O17" s="39">
        <f t="shared" si="0"/>
        <v>2544.58</v>
      </c>
    </row>
    <row r="18" spans="1:15" ht="37.5" customHeight="1" x14ac:dyDescent="0.25">
      <c r="A18" s="125" t="s">
        <v>236</v>
      </c>
      <c r="B18" s="104" t="s">
        <v>108</v>
      </c>
      <c r="C18" s="118" t="s">
        <v>245</v>
      </c>
      <c r="D18" s="118" t="s">
        <v>246</v>
      </c>
      <c r="E18" s="118" t="s">
        <v>246</v>
      </c>
      <c r="F18" s="128" t="s">
        <v>247</v>
      </c>
      <c r="G18" s="108" t="s">
        <v>127</v>
      </c>
      <c r="H18" s="124">
        <v>2890.24</v>
      </c>
      <c r="I18" s="126">
        <v>0</v>
      </c>
      <c r="J18" s="129">
        <v>0</v>
      </c>
      <c r="K18" s="93">
        <v>0</v>
      </c>
      <c r="L18" s="93">
        <v>113.4</v>
      </c>
      <c r="M18" s="127">
        <v>118</v>
      </c>
      <c r="N18" s="93">
        <v>0</v>
      </c>
      <c r="O18" s="39">
        <f t="shared" si="0"/>
        <v>3121.64</v>
      </c>
    </row>
    <row r="19" spans="1:15" ht="37.5" customHeight="1" x14ac:dyDescent="0.25">
      <c r="A19" s="130" t="s">
        <v>83</v>
      </c>
      <c r="B19" s="104" t="s">
        <v>108</v>
      </c>
      <c r="C19" s="118" t="s">
        <v>248</v>
      </c>
      <c r="D19" s="118" t="s">
        <v>246</v>
      </c>
      <c r="E19" s="118" t="s">
        <v>246</v>
      </c>
      <c r="F19" s="128" t="s">
        <v>247</v>
      </c>
      <c r="G19" s="108" t="s">
        <v>127</v>
      </c>
      <c r="H19" s="124">
        <v>2835.24</v>
      </c>
      <c r="I19" s="126">
        <v>0</v>
      </c>
      <c r="J19" s="129">
        <v>0</v>
      </c>
      <c r="K19" s="93">
        <v>0</v>
      </c>
      <c r="L19" s="94">
        <v>359.75</v>
      </c>
      <c r="M19" s="131">
        <v>151.33000000000001</v>
      </c>
      <c r="N19" s="93">
        <v>0</v>
      </c>
      <c r="O19" s="39">
        <f t="shared" si="0"/>
        <v>3346.3199999999997</v>
      </c>
    </row>
    <row r="20" spans="1:15" ht="37.5" customHeight="1" x14ac:dyDescent="0.25">
      <c r="A20" s="130" t="s">
        <v>117</v>
      </c>
      <c r="B20" s="118" t="s">
        <v>98</v>
      </c>
      <c r="C20" s="118" t="s">
        <v>249</v>
      </c>
      <c r="D20" s="118" t="s">
        <v>250</v>
      </c>
      <c r="E20" s="118" t="s">
        <v>251</v>
      </c>
      <c r="F20" s="113" t="s">
        <v>252</v>
      </c>
      <c r="G20" s="108" t="s">
        <v>120</v>
      </c>
      <c r="H20" s="124">
        <v>1389.75</v>
      </c>
      <c r="I20" s="126">
        <f>K20/J20</f>
        <v>586.95000000000005</v>
      </c>
      <c r="J20" s="129">
        <v>2</v>
      </c>
      <c r="K20" s="127">
        <v>1173.9000000000001</v>
      </c>
      <c r="L20" s="93">
        <f>28+28.9+21+62.9+25</f>
        <v>165.8</v>
      </c>
      <c r="M20" s="127">
        <f>42+33+30+3.8+3.8</f>
        <v>112.6</v>
      </c>
      <c r="N20" s="93">
        <v>0</v>
      </c>
      <c r="O20" s="39">
        <f t="shared" si="0"/>
        <v>2842.05</v>
      </c>
    </row>
    <row r="21" spans="1:15" ht="37.5" customHeight="1" x14ac:dyDescent="0.25">
      <c r="A21" s="130" t="s">
        <v>236</v>
      </c>
      <c r="B21" s="108" t="s">
        <v>108</v>
      </c>
      <c r="C21" s="118" t="s">
        <v>253</v>
      </c>
      <c r="D21" s="118" t="s">
        <v>254</v>
      </c>
      <c r="E21" s="118" t="s">
        <v>251</v>
      </c>
      <c r="F21" s="113" t="s">
        <v>148</v>
      </c>
      <c r="G21" s="108" t="s">
        <v>127</v>
      </c>
      <c r="H21" s="124">
        <v>2316.2399999999998</v>
      </c>
      <c r="I21" s="126">
        <v>393.3</v>
      </c>
      <c r="J21" s="129">
        <v>1</v>
      </c>
      <c r="K21" s="127">
        <f>I21*J21</f>
        <v>393.3</v>
      </c>
      <c r="L21" s="93">
        <v>175.34</v>
      </c>
      <c r="M21" s="127">
        <v>180</v>
      </c>
      <c r="N21" s="93">
        <v>0</v>
      </c>
      <c r="O21" s="39">
        <f t="shared" si="0"/>
        <v>3064.88</v>
      </c>
    </row>
    <row r="22" spans="1:15" ht="37.5" customHeight="1" x14ac:dyDescent="0.25">
      <c r="A22" s="125" t="s">
        <v>255</v>
      </c>
      <c r="B22" s="108" t="s">
        <v>108</v>
      </c>
      <c r="C22" s="118" t="s">
        <v>256</v>
      </c>
      <c r="D22" s="118" t="s">
        <v>251</v>
      </c>
      <c r="E22" s="118" t="s">
        <v>257</v>
      </c>
      <c r="F22" s="113" t="s">
        <v>258</v>
      </c>
      <c r="G22" s="108" t="s">
        <v>164</v>
      </c>
      <c r="H22" s="124">
        <v>1676.24</v>
      </c>
      <c r="I22" s="126">
        <v>0</v>
      </c>
      <c r="J22" s="129">
        <v>0</v>
      </c>
      <c r="K22" s="127">
        <v>0</v>
      </c>
      <c r="L22" s="93">
        <v>0</v>
      </c>
      <c r="M22" s="127">
        <v>0</v>
      </c>
      <c r="N22" s="93">
        <v>0</v>
      </c>
      <c r="O22" s="39">
        <f t="shared" si="0"/>
        <v>1676.24</v>
      </c>
    </row>
    <row r="23" spans="1:15" ht="37.5" customHeight="1" x14ac:dyDescent="0.25">
      <c r="A23" s="125" t="s">
        <v>259</v>
      </c>
      <c r="B23" s="118" t="s">
        <v>98</v>
      </c>
      <c r="C23" s="118" t="s">
        <v>260</v>
      </c>
      <c r="D23" s="118" t="s">
        <v>251</v>
      </c>
      <c r="E23" s="118" t="s">
        <v>261</v>
      </c>
      <c r="F23" s="113" t="s">
        <v>258</v>
      </c>
      <c r="G23" s="108" t="s">
        <v>164</v>
      </c>
      <c r="H23" s="132">
        <v>2306.4299999999998</v>
      </c>
      <c r="I23" s="126">
        <v>443.51</v>
      </c>
      <c r="J23" s="129">
        <v>1</v>
      </c>
      <c r="K23" s="127">
        <f>I23*J23</f>
        <v>443.51</v>
      </c>
      <c r="L23" s="93">
        <v>79.09</v>
      </c>
      <c r="M23" s="127">
        <v>50</v>
      </c>
      <c r="N23" s="127">
        <v>104</v>
      </c>
      <c r="O23" s="39">
        <f t="shared" si="0"/>
        <v>2983.0299999999997</v>
      </c>
    </row>
    <row r="24" spans="1:15" ht="29.25" customHeight="1" x14ac:dyDescent="0.25">
      <c r="H24" s="133">
        <f>SUM(H2:H23)</f>
        <v>137051.78000000003</v>
      </c>
      <c r="K24" s="23">
        <f>SUM(K2:K23)</f>
        <v>18885.329999999998</v>
      </c>
      <c r="L24" s="23">
        <f t="shared" ref="L24:N24" si="1">SUM(L2:L23)</f>
        <v>3712.7200000000003</v>
      </c>
      <c r="M24" s="23">
        <f t="shared" si="1"/>
        <v>2311.87</v>
      </c>
      <c r="N24" s="23">
        <f t="shared" si="1"/>
        <v>1892.91</v>
      </c>
      <c r="O24" s="38">
        <f>SUM(O2:O23)</f>
        <v>163854.60999999996</v>
      </c>
    </row>
    <row r="29" spans="1:15" x14ac:dyDescent="0.25">
      <c r="A29" s="24" t="s">
        <v>44</v>
      </c>
    </row>
    <row r="30" spans="1:15" x14ac:dyDescent="0.25">
      <c r="A30" s="24" t="s">
        <v>44</v>
      </c>
    </row>
    <row r="31" spans="1:15" x14ac:dyDescent="0.25">
      <c r="A31" s="24" t="s">
        <v>44</v>
      </c>
    </row>
    <row r="32" spans="1:15" x14ac:dyDescent="0.25">
      <c r="A32" s="24" t="s">
        <v>44</v>
      </c>
    </row>
    <row r="33" spans="1:1" x14ac:dyDescent="0.25">
      <c r="A33" s="24" t="s">
        <v>44</v>
      </c>
    </row>
    <row r="34" spans="1:1" x14ac:dyDescent="0.25">
      <c r="A34" s="24" t="s">
        <v>44</v>
      </c>
    </row>
    <row r="35" spans="1:1" x14ac:dyDescent="0.25">
      <c r="A35" s="24" t="s">
        <v>44</v>
      </c>
    </row>
    <row r="36" spans="1:1" x14ac:dyDescent="0.25">
      <c r="A36" s="24" t="s">
        <v>44</v>
      </c>
    </row>
    <row r="37" spans="1:1" x14ac:dyDescent="0.25">
      <c r="A37" s="24" t="s">
        <v>44</v>
      </c>
    </row>
    <row r="38" spans="1:1" x14ac:dyDescent="0.25">
      <c r="A38" s="24" t="s">
        <v>44</v>
      </c>
    </row>
    <row r="39" spans="1:1" x14ac:dyDescent="0.25">
      <c r="A39" s="24" t="s">
        <v>44</v>
      </c>
    </row>
    <row r="40" spans="1:1" x14ac:dyDescent="0.25">
      <c r="A40" s="24" t="s">
        <v>44</v>
      </c>
    </row>
    <row r="41" spans="1:1" x14ac:dyDescent="0.25">
      <c r="A41" s="24" t="s">
        <v>44</v>
      </c>
    </row>
    <row r="42" spans="1:1" x14ac:dyDescent="0.25">
      <c r="A42" s="24" t="s">
        <v>44</v>
      </c>
    </row>
    <row r="43" spans="1:1" x14ac:dyDescent="0.25">
      <c r="A43" s="24" t="s">
        <v>44</v>
      </c>
    </row>
    <row r="44" spans="1:1" x14ac:dyDescent="0.25">
      <c r="A44" s="24" t="s">
        <v>44</v>
      </c>
    </row>
    <row r="45" spans="1:1" x14ac:dyDescent="0.25">
      <c r="A45" s="24" t="s">
        <v>44</v>
      </c>
    </row>
    <row r="46" spans="1:1" x14ac:dyDescent="0.25">
      <c r="A46" s="24" t="s">
        <v>44</v>
      </c>
    </row>
    <row r="47" spans="1:1" x14ac:dyDescent="0.25">
      <c r="A47" s="24" t="s">
        <v>44</v>
      </c>
    </row>
  </sheetData>
  <sortState xmlns:xlrd2="http://schemas.microsoft.com/office/spreadsheetml/2017/richdata2" ref="A2:P26">
    <sortCondition ref="D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K5:K6 K13 L13:N13 O2:O23" unlockedFormula="1"/>
    <ignoredError sqref="C8:C13 C14:C23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3"/>
  <sheetViews>
    <sheetView showGridLines="0" topLeftCell="G9" zoomScale="90" zoomScaleNormal="90" workbookViewId="0">
      <selection activeCell="I16" sqref="I16:O16"/>
    </sheetView>
  </sheetViews>
  <sheetFormatPr defaultColWidth="8.85546875" defaultRowHeight="11.25" x14ac:dyDescent="0.25"/>
  <cols>
    <col min="1" max="1" width="21.140625" style="86" customWidth="1"/>
    <col min="2" max="2" width="15.140625" style="84" customWidth="1"/>
    <col min="3" max="3" width="14.5703125" style="84" customWidth="1"/>
    <col min="4" max="4" width="15" style="84" customWidth="1"/>
    <col min="5" max="6" width="12.42578125" style="84" customWidth="1"/>
    <col min="7" max="7" width="58.85546875" style="86" customWidth="1"/>
    <col min="8" max="8" width="16.5703125" style="86" customWidth="1"/>
    <col min="9" max="9" width="14.7109375" style="84" customWidth="1"/>
    <col min="10" max="10" width="14.5703125" style="84" customWidth="1"/>
    <col min="11" max="11" width="13.140625" style="84" customWidth="1"/>
    <col min="12" max="13" width="16" style="84" customWidth="1"/>
    <col min="14" max="15" width="15.140625" style="84" customWidth="1"/>
    <col min="16" max="16" width="18.140625" style="84" customWidth="1"/>
    <col min="17" max="208" width="8.85546875" style="84"/>
    <col min="209" max="209" width="20.28515625" style="84" customWidth="1"/>
    <col min="210" max="210" width="12.140625" style="84" bestFit="1" customWidth="1"/>
    <col min="211" max="211" width="10.140625" style="84" bestFit="1" customWidth="1"/>
    <col min="212" max="212" width="16.5703125" style="84" bestFit="1" customWidth="1"/>
    <col min="213" max="213" width="11.28515625" style="84" bestFit="1" customWidth="1"/>
    <col min="214" max="214" width="19.5703125" style="84" customWidth="1"/>
    <col min="215" max="215" width="10.85546875" style="84" bestFit="1" customWidth="1"/>
    <col min="216" max="216" width="46" style="84" customWidth="1"/>
    <col min="217" max="217" width="14" style="84" bestFit="1" customWidth="1"/>
    <col min="218" max="218" width="10.7109375" style="84" bestFit="1" customWidth="1"/>
    <col min="219" max="219" width="10.28515625" style="84" customWidth="1"/>
    <col min="220" max="220" width="10" style="84" bestFit="1" customWidth="1"/>
    <col min="221" max="221" width="21.7109375" style="84" bestFit="1" customWidth="1"/>
    <col min="222" max="222" width="11.28515625" style="84" customWidth="1"/>
    <col min="223" max="223" width="8.28515625" style="84" bestFit="1" customWidth="1"/>
    <col min="224" max="224" width="9" style="84" customWidth="1"/>
    <col min="225" max="464" width="8.85546875" style="84"/>
    <col min="465" max="465" width="20.28515625" style="84" customWidth="1"/>
    <col min="466" max="466" width="12.140625" style="84" bestFit="1" customWidth="1"/>
    <col min="467" max="467" width="10.140625" style="84" bestFit="1" customWidth="1"/>
    <col min="468" max="468" width="16.5703125" style="84" bestFit="1" customWidth="1"/>
    <col min="469" max="469" width="11.28515625" style="84" bestFit="1" customWidth="1"/>
    <col min="470" max="470" width="19.5703125" style="84" customWidth="1"/>
    <col min="471" max="471" width="10.85546875" style="84" bestFit="1" customWidth="1"/>
    <col min="472" max="472" width="46" style="84" customWidth="1"/>
    <col min="473" max="473" width="14" style="84" bestFit="1" customWidth="1"/>
    <col min="474" max="474" width="10.7109375" style="84" bestFit="1" customWidth="1"/>
    <col min="475" max="475" width="10.28515625" style="84" customWidth="1"/>
    <col min="476" max="476" width="10" style="84" bestFit="1" customWidth="1"/>
    <col min="477" max="477" width="21.7109375" style="84" bestFit="1" customWidth="1"/>
    <col min="478" max="478" width="11.28515625" style="84" customWidth="1"/>
    <col min="479" max="479" width="8.28515625" style="84" bestFit="1" customWidth="1"/>
    <col min="480" max="480" width="9" style="84" customWidth="1"/>
    <col min="481" max="720" width="8.85546875" style="84"/>
    <col min="721" max="721" width="20.28515625" style="84" customWidth="1"/>
    <col min="722" max="722" width="12.140625" style="84" bestFit="1" customWidth="1"/>
    <col min="723" max="723" width="10.140625" style="84" bestFit="1" customWidth="1"/>
    <col min="724" max="724" width="16.5703125" style="84" bestFit="1" customWidth="1"/>
    <col min="725" max="725" width="11.28515625" style="84" bestFit="1" customWidth="1"/>
    <col min="726" max="726" width="19.5703125" style="84" customWidth="1"/>
    <col min="727" max="727" width="10.85546875" style="84" bestFit="1" customWidth="1"/>
    <col min="728" max="728" width="46" style="84" customWidth="1"/>
    <col min="729" max="729" width="14" style="84" bestFit="1" customWidth="1"/>
    <col min="730" max="730" width="10.7109375" style="84" bestFit="1" customWidth="1"/>
    <col min="731" max="731" width="10.28515625" style="84" customWidth="1"/>
    <col min="732" max="732" width="10" style="84" bestFit="1" customWidth="1"/>
    <col min="733" max="733" width="21.7109375" style="84" bestFit="1" customWidth="1"/>
    <col min="734" max="734" width="11.28515625" style="84" customWidth="1"/>
    <col min="735" max="735" width="8.28515625" style="84" bestFit="1" customWidth="1"/>
    <col min="736" max="736" width="9" style="84" customWidth="1"/>
    <col min="737" max="976" width="8.85546875" style="84"/>
    <col min="977" max="977" width="20.28515625" style="84" customWidth="1"/>
    <col min="978" max="978" width="12.140625" style="84" bestFit="1" customWidth="1"/>
    <col min="979" max="979" width="10.140625" style="84" bestFit="1" customWidth="1"/>
    <col min="980" max="980" width="16.5703125" style="84" bestFit="1" customWidth="1"/>
    <col min="981" max="981" width="11.28515625" style="84" bestFit="1" customWidth="1"/>
    <col min="982" max="982" width="19.5703125" style="84" customWidth="1"/>
    <col min="983" max="983" width="10.85546875" style="84" bestFit="1" customWidth="1"/>
    <col min="984" max="984" width="46" style="84" customWidth="1"/>
    <col min="985" max="985" width="14" style="84" bestFit="1" customWidth="1"/>
    <col min="986" max="986" width="10.7109375" style="84" bestFit="1" customWidth="1"/>
    <col min="987" max="987" width="10.28515625" style="84" customWidth="1"/>
    <col min="988" max="988" width="10" style="84" bestFit="1" customWidth="1"/>
    <col min="989" max="989" width="21.7109375" style="84" bestFit="1" customWidth="1"/>
    <col min="990" max="990" width="11.28515625" style="84" customWidth="1"/>
    <col min="991" max="991" width="8.28515625" style="84" bestFit="1" customWidth="1"/>
    <col min="992" max="992" width="9" style="84" customWidth="1"/>
    <col min="993" max="1232" width="8.85546875" style="84"/>
    <col min="1233" max="1233" width="20.28515625" style="84" customWidth="1"/>
    <col min="1234" max="1234" width="12.140625" style="84" bestFit="1" customWidth="1"/>
    <col min="1235" max="1235" width="10.140625" style="84" bestFit="1" customWidth="1"/>
    <col min="1236" max="1236" width="16.5703125" style="84" bestFit="1" customWidth="1"/>
    <col min="1237" max="1237" width="11.28515625" style="84" bestFit="1" customWidth="1"/>
    <col min="1238" max="1238" width="19.5703125" style="84" customWidth="1"/>
    <col min="1239" max="1239" width="10.85546875" style="84" bestFit="1" customWidth="1"/>
    <col min="1240" max="1240" width="46" style="84" customWidth="1"/>
    <col min="1241" max="1241" width="14" style="84" bestFit="1" customWidth="1"/>
    <col min="1242" max="1242" width="10.7109375" style="84" bestFit="1" customWidth="1"/>
    <col min="1243" max="1243" width="10.28515625" style="84" customWidth="1"/>
    <col min="1244" max="1244" width="10" style="84" bestFit="1" customWidth="1"/>
    <col min="1245" max="1245" width="21.7109375" style="84" bestFit="1" customWidth="1"/>
    <col min="1246" max="1246" width="11.28515625" style="84" customWidth="1"/>
    <col min="1247" max="1247" width="8.28515625" style="84" bestFit="1" customWidth="1"/>
    <col min="1248" max="1248" width="9" style="84" customWidth="1"/>
    <col min="1249" max="1488" width="8.85546875" style="84"/>
    <col min="1489" max="1489" width="20.28515625" style="84" customWidth="1"/>
    <col min="1490" max="1490" width="12.140625" style="84" bestFit="1" customWidth="1"/>
    <col min="1491" max="1491" width="10.140625" style="84" bestFit="1" customWidth="1"/>
    <col min="1492" max="1492" width="16.5703125" style="84" bestFit="1" customWidth="1"/>
    <col min="1493" max="1493" width="11.28515625" style="84" bestFit="1" customWidth="1"/>
    <col min="1494" max="1494" width="19.5703125" style="84" customWidth="1"/>
    <col min="1495" max="1495" width="10.85546875" style="84" bestFit="1" customWidth="1"/>
    <col min="1496" max="1496" width="46" style="84" customWidth="1"/>
    <col min="1497" max="1497" width="14" style="84" bestFit="1" customWidth="1"/>
    <col min="1498" max="1498" width="10.7109375" style="84" bestFit="1" customWidth="1"/>
    <col min="1499" max="1499" width="10.28515625" style="84" customWidth="1"/>
    <col min="1500" max="1500" width="10" style="84" bestFit="1" customWidth="1"/>
    <col min="1501" max="1501" width="21.7109375" style="84" bestFit="1" customWidth="1"/>
    <col min="1502" max="1502" width="11.28515625" style="84" customWidth="1"/>
    <col min="1503" max="1503" width="8.28515625" style="84" bestFit="1" customWidth="1"/>
    <col min="1504" max="1504" width="9" style="84" customWidth="1"/>
    <col min="1505" max="1744" width="8.85546875" style="84"/>
    <col min="1745" max="1745" width="20.28515625" style="84" customWidth="1"/>
    <col min="1746" max="1746" width="12.140625" style="84" bestFit="1" customWidth="1"/>
    <col min="1747" max="1747" width="10.140625" style="84" bestFit="1" customWidth="1"/>
    <col min="1748" max="1748" width="16.5703125" style="84" bestFit="1" customWidth="1"/>
    <col min="1749" max="1749" width="11.28515625" style="84" bestFit="1" customWidth="1"/>
    <col min="1750" max="1750" width="19.5703125" style="84" customWidth="1"/>
    <col min="1751" max="1751" width="10.85546875" style="84" bestFit="1" customWidth="1"/>
    <col min="1752" max="1752" width="46" style="84" customWidth="1"/>
    <col min="1753" max="1753" width="14" style="84" bestFit="1" customWidth="1"/>
    <col min="1754" max="1754" width="10.7109375" style="84" bestFit="1" customWidth="1"/>
    <col min="1755" max="1755" width="10.28515625" style="84" customWidth="1"/>
    <col min="1756" max="1756" width="10" style="84" bestFit="1" customWidth="1"/>
    <col min="1757" max="1757" width="21.7109375" style="84" bestFit="1" customWidth="1"/>
    <col min="1758" max="1758" width="11.28515625" style="84" customWidth="1"/>
    <col min="1759" max="1759" width="8.28515625" style="84" bestFit="1" customWidth="1"/>
    <col min="1760" max="1760" width="9" style="84" customWidth="1"/>
    <col min="1761" max="2000" width="8.85546875" style="84"/>
    <col min="2001" max="2001" width="20.28515625" style="84" customWidth="1"/>
    <col min="2002" max="2002" width="12.140625" style="84" bestFit="1" customWidth="1"/>
    <col min="2003" max="2003" width="10.140625" style="84" bestFit="1" customWidth="1"/>
    <col min="2004" max="2004" width="16.5703125" style="84" bestFit="1" customWidth="1"/>
    <col min="2005" max="2005" width="11.28515625" style="84" bestFit="1" customWidth="1"/>
    <col min="2006" max="2006" width="19.5703125" style="84" customWidth="1"/>
    <col min="2007" max="2007" width="10.85546875" style="84" bestFit="1" customWidth="1"/>
    <col min="2008" max="2008" width="46" style="84" customWidth="1"/>
    <col min="2009" max="2009" width="14" style="84" bestFit="1" customWidth="1"/>
    <col min="2010" max="2010" width="10.7109375" style="84" bestFit="1" customWidth="1"/>
    <col min="2011" max="2011" width="10.28515625" style="84" customWidth="1"/>
    <col min="2012" max="2012" width="10" style="84" bestFit="1" customWidth="1"/>
    <col min="2013" max="2013" width="21.7109375" style="84" bestFit="1" customWidth="1"/>
    <col min="2014" max="2014" width="11.28515625" style="84" customWidth="1"/>
    <col min="2015" max="2015" width="8.28515625" style="84" bestFit="1" customWidth="1"/>
    <col min="2016" max="2016" width="9" style="84" customWidth="1"/>
    <col min="2017" max="2256" width="8.85546875" style="84"/>
    <col min="2257" max="2257" width="20.28515625" style="84" customWidth="1"/>
    <col min="2258" max="2258" width="12.140625" style="84" bestFit="1" customWidth="1"/>
    <col min="2259" max="2259" width="10.140625" style="84" bestFit="1" customWidth="1"/>
    <col min="2260" max="2260" width="16.5703125" style="84" bestFit="1" customWidth="1"/>
    <col min="2261" max="2261" width="11.28515625" style="84" bestFit="1" customWidth="1"/>
    <col min="2262" max="2262" width="19.5703125" style="84" customWidth="1"/>
    <col min="2263" max="2263" width="10.85546875" style="84" bestFit="1" customWidth="1"/>
    <col min="2264" max="2264" width="46" style="84" customWidth="1"/>
    <col min="2265" max="2265" width="14" style="84" bestFit="1" customWidth="1"/>
    <col min="2266" max="2266" width="10.7109375" style="84" bestFit="1" customWidth="1"/>
    <col min="2267" max="2267" width="10.28515625" style="84" customWidth="1"/>
    <col min="2268" max="2268" width="10" style="84" bestFit="1" customWidth="1"/>
    <col min="2269" max="2269" width="21.7109375" style="84" bestFit="1" customWidth="1"/>
    <col min="2270" max="2270" width="11.28515625" style="84" customWidth="1"/>
    <col min="2271" max="2271" width="8.28515625" style="84" bestFit="1" customWidth="1"/>
    <col min="2272" max="2272" width="9" style="84" customWidth="1"/>
    <col min="2273" max="2512" width="8.85546875" style="84"/>
    <col min="2513" max="2513" width="20.28515625" style="84" customWidth="1"/>
    <col min="2514" max="2514" width="12.140625" style="84" bestFit="1" customWidth="1"/>
    <col min="2515" max="2515" width="10.140625" style="84" bestFit="1" customWidth="1"/>
    <col min="2516" max="2516" width="16.5703125" style="84" bestFit="1" customWidth="1"/>
    <col min="2517" max="2517" width="11.28515625" style="84" bestFit="1" customWidth="1"/>
    <col min="2518" max="2518" width="19.5703125" style="84" customWidth="1"/>
    <col min="2519" max="2519" width="10.85546875" style="84" bestFit="1" customWidth="1"/>
    <col min="2520" max="2520" width="46" style="84" customWidth="1"/>
    <col min="2521" max="2521" width="14" style="84" bestFit="1" customWidth="1"/>
    <col min="2522" max="2522" width="10.7109375" style="84" bestFit="1" customWidth="1"/>
    <col min="2523" max="2523" width="10.28515625" style="84" customWidth="1"/>
    <col min="2524" max="2524" width="10" style="84" bestFit="1" customWidth="1"/>
    <col min="2525" max="2525" width="21.7109375" style="84" bestFit="1" customWidth="1"/>
    <col min="2526" max="2526" width="11.28515625" style="84" customWidth="1"/>
    <col min="2527" max="2527" width="8.28515625" style="84" bestFit="1" customWidth="1"/>
    <col min="2528" max="2528" width="9" style="84" customWidth="1"/>
    <col min="2529" max="2768" width="8.85546875" style="84"/>
    <col min="2769" max="2769" width="20.28515625" style="84" customWidth="1"/>
    <col min="2770" max="2770" width="12.140625" style="84" bestFit="1" customWidth="1"/>
    <col min="2771" max="2771" width="10.140625" style="84" bestFit="1" customWidth="1"/>
    <col min="2772" max="2772" width="16.5703125" style="84" bestFit="1" customWidth="1"/>
    <col min="2773" max="2773" width="11.28515625" style="84" bestFit="1" customWidth="1"/>
    <col min="2774" max="2774" width="19.5703125" style="84" customWidth="1"/>
    <col min="2775" max="2775" width="10.85546875" style="84" bestFit="1" customWidth="1"/>
    <col min="2776" max="2776" width="46" style="84" customWidth="1"/>
    <col min="2777" max="2777" width="14" style="84" bestFit="1" customWidth="1"/>
    <col min="2778" max="2778" width="10.7109375" style="84" bestFit="1" customWidth="1"/>
    <col min="2779" max="2779" width="10.28515625" style="84" customWidth="1"/>
    <col min="2780" max="2780" width="10" style="84" bestFit="1" customWidth="1"/>
    <col min="2781" max="2781" width="21.7109375" style="84" bestFit="1" customWidth="1"/>
    <col min="2782" max="2782" width="11.28515625" style="84" customWidth="1"/>
    <col min="2783" max="2783" width="8.28515625" style="84" bestFit="1" customWidth="1"/>
    <col min="2784" max="2784" width="9" style="84" customWidth="1"/>
    <col min="2785" max="3024" width="8.85546875" style="84"/>
    <col min="3025" max="3025" width="20.28515625" style="84" customWidth="1"/>
    <col min="3026" max="3026" width="12.140625" style="84" bestFit="1" customWidth="1"/>
    <col min="3027" max="3027" width="10.140625" style="84" bestFit="1" customWidth="1"/>
    <col min="3028" max="3028" width="16.5703125" style="84" bestFit="1" customWidth="1"/>
    <col min="3029" max="3029" width="11.28515625" style="84" bestFit="1" customWidth="1"/>
    <col min="3030" max="3030" width="19.5703125" style="84" customWidth="1"/>
    <col min="3031" max="3031" width="10.85546875" style="84" bestFit="1" customWidth="1"/>
    <col min="3032" max="3032" width="46" style="84" customWidth="1"/>
    <col min="3033" max="3033" width="14" style="84" bestFit="1" customWidth="1"/>
    <col min="3034" max="3034" width="10.7109375" style="84" bestFit="1" customWidth="1"/>
    <col min="3035" max="3035" width="10.28515625" style="84" customWidth="1"/>
    <col min="3036" max="3036" width="10" style="84" bestFit="1" customWidth="1"/>
    <col min="3037" max="3037" width="21.7109375" style="84" bestFit="1" customWidth="1"/>
    <col min="3038" max="3038" width="11.28515625" style="84" customWidth="1"/>
    <col min="3039" max="3039" width="8.28515625" style="84" bestFit="1" customWidth="1"/>
    <col min="3040" max="3040" width="9" style="84" customWidth="1"/>
    <col min="3041" max="3280" width="8.85546875" style="84"/>
    <col min="3281" max="3281" width="20.28515625" style="84" customWidth="1"/>
    <col min="3282" max="3282" width="12.140625" style="84" bestFit="1" customWidth="1"/>
    <col min="3283" max="3283" width="10.140625" style="84" bestFit="1" customWidth="1"/>
    <col min="3284" max="3284" width="16.5703125" style="84" bestFit="1" customWidth="1"/>
    <col min="3285" max="3285" width="11.28515625" style="84" bestFit="1" customWidth="1"/>
    <col min="3286" max="3286" width="19.5703125" style="84" customWidth="1"/>
    <col min="3287" max="3287" width="10.85546875" style="84" bestFit="1" customWidth="1"/>
    <col min="3288" max="3288" width="46" style="84" customWidth="1"/>
    <col min="3289" max="3289" width="14" style="84" bestFit="1" customWidth="1"/>
    <col min="3290" max="3290" width="10.7109375" style="84" bestFit="1" customWidth="1"/>
    <col min="3291" max="3291" width="10.28515625" style="84" customWidth="1"/>
    <col min="3292" max="3292" width="10" style="84" bestFit="1" customWidth="1"/>
    <col min="3293" max="3293" width="21.7109375" style="84" bestFit="1" customWidth="1"/>
    <col min="3294" max="3294" width="11.28515625" style="84" customWidth="1"/>
    <col min="3295" max="3295" width="8.28515625" style="84" bestFit="1" customWidth="1"/>
    <col min="3296" max="3296" width="9" style="84" customWidth="1"/>
    <col min="3297" max="3536" width="8.85546875" style="84"/>
    <col min="3537" max="3537" width="20.28515625" style="84" customWidth="1"/>
    <col min="3538" max="3538" width="12.140625" style="84" bestFit="1" customWidth="1"/>
    <col min="3539" max="3539" width="10.140625" style="84" bestFit="1" customWidth="1"/>
    <col min="3540" max="3540" width="16.5703125" style="84" bestFit="1" customWidth="1"/>
    <col min="3541" max="3541" width="11.28515625" style="84" bestFit="1" customWidth="1"/>
    <col min="3542" max="3542" width="19.5703125" style="84" customWidth="1"/>
    <col min="3543" max="3543" width="10.85546875" style="84" bestFit="1" customWidth="1"/>
    <col min="3544" max="3544" width="46" style="84" customWidth="1"/>
    <col min="3545" max="3545" width="14" style="84" bestFit="1" customWidth="1"/>
    <col min="3546" max="3546" width="10.7109375" style="84" bestFit="1" customWidth="1"/>
    <col min="3547" max="3547" width="10.28515625" style="84" customWidth="1"/>
    <col min="3548" max="3548" width="10" style="84" bestFit="1" customWidth="1"/>
    <col min="3549" max="3549" width="21.7109375" style="84" bestFit="1" customWidth="1"/>
    <col min="3550" max="3550" width="11.28515625" style="84" customWidth="1"/>
    <col min="3551" max="3551" width="8.28515625" style="84" bestFit="1" customWidth="1"/>
    <col min="3552" max="3552" width="9" style="84" customWidth="1"/>
    <col min="3553" max="3792" width="8.85546875" style="84"/>
    <col min="3793" max="3793" width="20.28515625" style="84" customWidth="1"/>
    <col min="3794" max="3794" width="12.140625" style="84" bestFit="1" customWidth="1"/>
    <col min="3795" max="3795" width="10.140625" style="84" bestFit="1" customWidth="1"/>
    <col min="3796" max="3796" width="16.5703125" style="84" bestFit="1" customWidth="1"/>
    <col min="3797" max="3797" width="11.28515625" style="84" bestFit="1" customWidth="1"/>
    <col min="3798" max="3798" width="19.5703125" style="84" customWidth="1"/>
    <col min="3799" max="3799" width="10.85546875" style="84" bestFit="1" customWidth="1"/>
    <col min="3800" max="3800" width="46" style="84" customWidth="1"/>
    <col min="3801" max="3801" width="14" style="84" bestFit="1" customWidth="1"/>
    <col min="3802" max="3802" width="10.7109375" style="84" bestFit="1" customWidth="1"/>
    <col min="3803" max="3803" width="10.28515625" style="84" customWidth="1"/>
    <col min="3804" max="3804" width="10" style="84" bestFit="1" customWidth="1"/>
    <col min="3805" max="3805" width="21.7109375" style="84" bestFit="1" customWidth="1"/>
    <col min="3806" max="3806" width="11.28515625" style="84" customWidth="1"/>
    <col min="3807" max="3807" width="8.28515625" style="84" bestFit="1" customWidth="1"/>
    <col min="3808" max="3808" width="9" style="84" customWidth="1"/>
    <col min="3809" max="4048" width="8.85546875" style="84"/>
    <col min="4049" max="4049" width="20.28515625" style="84" customWidth="1"/>
    <col min="4050" max="4050" width="12.140625" style="84" bestFit="1" customWidth="1"/>
    <col min="4051" max="4051" width="10.140625" style="84" bestFit="1" customWidth="1"/>
    <col min="4052" max="4052" width="16.5703125" style="84" bestFit="1" customWidth="1"/>
    <col min="4053" max="4053" width="11.28515625" style="84" bestFit="1" customWidth="1"/>
    <col min="4054" max="4054" width="19.5703125" style="84" customWidth="1"/>
    <col min="4055" max="4055" width="10.85546875" style="84" bestFit="1" customWidth="1"/>
    <col min="4056" max="4056" width="46" style="84" customWidth="1"/>
    <col min="4057" max="4057" width="14" style="84" bestFit="1" customWidth="1"/>
    <col min="4058" max="4058" width="10.7109375" style="84" bestFit="1" customWidth="1"/>
    <col min="4059" max="4059" width="10.28515625" style="84" customWidth="1"/>
    <col min="4060" max="4060" width="10" style="84" bestFit="1" customWidth="1"/>
    <col min="4061" max="4061" width="21.7109375" style="84" bestFit="1" customWidth="1"/>
    <col min="4062" max="4062" width="11.28515625" style="84" customWidth="1"/>
    <col min="4063" max="4063" width="8.28515625" style="84" bestFit="1" customWidth="1"/>
    <col min="4064" max="4064" width="9" style="84" customWidth="1"/>
    <col min="4065" max="4304" width="8.85546875" style="84"/>
    <col min="4305" max="4305" width="20.28515625" style="84" customWidth="1"/>
    <col min="4306" max="4306" width="12.140625" style="84" bestFit="1" customWidth="1"/>
    <col min="4307" max="4307" width="10.140625" style="84" bestFit="1" customWidth="1"/>
    <col min="4308" max="4308" width="16.5703125" style="84" bestFit="1" customWidth="1"/>
    <col min="4309" max="4309" width="11.28515625" style="84" bestFit="1" customWidth="1"/>
    <col min="4310" max="4310" width="19.5703125" style="84" customWidth="1"/>
    <col min="4311" max="4311" width="10.85546875" style="84" bestFit="1" customWidth="1"/>
    <col min="4312" max="4312" width="46" style="84" customWidth="1"/>
    <col min="4313" max="4313" width="14" style="84" bestFit="1" customWidth="1"/>
    <col min="4314" max="4314" width="10.7109375" style="84" bestFit="1" customWidth="1"/>
    <col min="4315" max="4315" width="10.28515625" style="84" customWidth="1"/>
    <col min="4316" max="4316" width="10" style="84" bestFit="1" customWidth="1"/>
    <col min="4317" max="4317" width="21.7109375" style="84" bestFit="1" customWidth="1"/>
    <col min="4318" max="4318" width="11.28515625" style="84" customWidth="1"/>
    <col min="4319" max="4319" width="8.28515625" style="84" bestFit="1" customWidth="1"/>
    <col min="4320" max="4320" width="9" style="84" customWidth="1"/>
    <col min="4321" max="4560" width="8.85546875" style="84"/>
    <col min="4561" max="4561" width="20.28515625" style="84" customWidth="1"/>
    <col min="4562" max="4562" width="12.140625" style="84" bestFit="1" customWidth="1"/>
    <col min="4563" max="4563" width="10.140625" style="84" bestFit="1" customWidth="1"/>
    <col min="4564" max="4564" width="16.5703125" style="84" bestFit="1" customWidth="1"/>
    <col min="4565" max="4565" width="11.28515625" style="84" bestFit="1" customWidth="1"/>
    <col min="4566" max="4566" width="19.5703125" style="84" customWidth="1"/>
    <col min="4567" max="4567" width="10.85546875" style="84" bestFit="1" customWidth="1"/>
    <col min="4568" max="4568" width="46" style="84" customWidth="1"/>
    <col min="4569" max="4569" width="14" style="84" bestFit="1" customWidth="1"/>
    <col min="4570" max="4570" width="10.7109375" style="84" bestFit="1" customWidth="1"/>
    <col min="4571" max="4571" width="10.28515625" style="84" customWidth="1"/>
    <col min="4572" max="4572" width="10" style="84" bestFit="1" customWidth="1"/>
    <col min="4573" max="4573" width="21.7109375" style="84" bestFit="1" customWidth="1"/>
    <col min="4574" max="4574" width="11.28515625" style="84" customWidth="1"/>
    <col min="4575" max="4575" width="8.28515625" style="84" bestFit="1" customWidth="1"/>
    <col min="4576" max="4576" width="9" style="84" customWidth="1"/>
    <col min="4577" max="4816" width="8.85546875" style="84"/>
    <col min="4817" max="4817" width="20.28515625" style="84" customWidth="1"/>
    <col min="4818" max="4818" width="12.140625" style="84" bestFit="1" customWidth="1"/>
    <col min="4819" max="4819" width="10.140625" style="84" bestFit="1" customWidth="1"/>
    <col min="4820" max="4820" width="16.5703125" style="84" bestFit="1" customWidth="1"/>
    <col min="4821" max="4821" width="11.28515625" style="84" bestFit="1" customWidth="1"/>
    <col min="4822" max="4822" width="19.5703125" style="84" customWidth="1"/>
    <col min="4823" max="4823" width="10.85546875" style="84" bestFit="1" customWidth="1"/>
    <col min="4824" max="4824" width="46" style="84" customWidth="1"/>
    <col min="4825" max="4825" width="14" style="84" bestFit="1" customWidth="1"/>
    <col min="4826" max="4826" width="10.7109375" style="84" bestFit="1" customWidth="1"/>
    <col min="4827" max="4827" width="10.28515625" style="84" customWidth="1"/>
    <col min="4828" max="4828" width="10" style="84" bestFit="1" customWidth="1"/>
    <col min="4829" max="4829" width="21.7109375" style="84" bestFit="1" customWidth="1"/>
    <col min="4830" max="4830" width="11.28515625" style="84" customWidth="1"/>
    <col min="4831" max="4831" width="8.28515625" style="84" bestFit="1" customWidth="1"/>
    <col min="4832" max="4832" width="9" style="84" customWidth="1"/>
    <col min="4833" max="5072" width="8.85546875" style="84"/>
    <col min="5073" max="5073" width="20.28515625" style="84" customWidth="1"/>
    <col min="5074" max="5074" width="12.140625" style="84" bestFit="1" customWidth="1"/>
    <col min="5075" max="5075" width="10.140625" style="84" bestFit="1" customWidth="1"/>
    <col min="5076" max="5076" width="16.5703125" style="84" bestFit="1" customWidth="1"/>
    <col min="5077" max="5077" width="11.28515625" style="84" bestFit="1" customWidth="1"/>
    <col min="5078" max="5078" width="19.5703125" style="84" customWidth="1"/>
    <col min="5079" max="5079" width="10.85546875" style="84" bestFit="1" customWidth="1"/>
    <col min="5080" max="5080" width="46" style="84" customWidth="1"/>
    <col min="5081" max="5081" width="14" style="84" bestFit="1" customWidth="1"/>
    <col min="5082" max="5082" width="10.7109375" style="84" bestFit="1" customWidth="1"/>
    <col min="5083" max="5083" width="10.28515625" style="84" customWidth="1"/>
    <col min="5084" max="5084" width="10" style="84" bestFit="1" customWidth="1"/>
    <col min="5085" max="5085" width="21.7109375" style="84" bestFit="1" customWidth="1"/>
    <col min="5086" max="5086" width="11.28515625" style="84" customWidth="1"/>
    <col min="5087" max="5087" width="8.28515625" style="84" bestFit="1" customWidth="1"/>
    <col min="5088" max="5088" width="9" style="84" customWidth="1"/>
    <col min="5089" max="5328" width="8.85546875" style="84"/>
    <col min="5329" max="5329" width="20.28515625" style="84" customWidth="1"/>
    <col min="5330" max="5330" width="12.140625" style="84" bestFit="1" customWidth="1"/>
    <col min="5331" max="5331" width="10.140625" style="84" bestFit="1" customWidth="1"/>
    <col min="5332" max="5332" width="16.5703125" style="84" bestFit="1" customWidth="1"/>
    <col min="5333" max="5333" width="11.28515625" style="84" bestFit="1" customWidth="1"/>
    <col min="5334" max="5334" width="19.5703125" style="84" customWidth="1"/>
    <col min="5335" max="5335" width="10.85546875" style="84" bestFit="1" customWidth="1"/>
    <col min="5336" max="5336" width="46" style="84" customWidth="1"/>
    <col min="5337" max="5337" width="14" style="84" bestFit="1" customWidth="1"/>
    <col min="5338" max="5338" width="10.7109375" style="84" bestFit="1" customWidth="1"/>
    <col min="5339" max="5339" width="10.28515625" style="84" customWidth="1"/>
    <col min="5340" max="5340" width="10" style="84" bestFit="1" customWidth="1"/>
    <col min="5341" max="5341" width="21.7109375" style="84" bestFit="1" customWidth="1"/>
    <col min="5342" max="5342" width="11.28515625" style="84" customWidth="1"/>
    <col min="5343" max="5343" width="8.28515625" style="84" bestFit="1" customWidth="1"/>
    <col min="5344" max="5344" width="9" style="84" customWidth="1"/>
    <col min="5345" max="5584" width="8.85546875" style="84"/>
    <col min="5585" max="5585" width="20.28515625" style="84" customWidth="1"/>
    <col min="5586" max="5586" width="12.140625" style="84" bestFit="1" customWidth="1"/>
    <col min="5587" max="5587" width="10.140625" style="84" bestFit="1" customWidth="1"/>
    <col min="5588" max="5588" width="16.5703125" style="84" bestFit="1" customWidth="1"/>
    <col min="5589" max="5589" width="11.28515625" style="84" bestFit="1" customWidth="1"/>
    <col min="5590" max="5590" width="19.5703125" style="84" customWidth="1"/>
    <col min="5591" max="5591" width="10.85546875" style="84" bestFit="1" customWidth="1"/>
    <col min="5592" max="5592" width="46" style="84" customWidth="1"/>
    <col min="5593" max="5593" width="14" style="84" bestFit="1" customWidth="1"/>
    <col min="5594" max="5594" width="10.7109375" style="84" bestFit="1" customWidth="1"/>
    <col min="5595" max="5595" width="10.28515625" style="84" customWidth="1"/>
    <col min="5596" max="5596" width="10" style="84" bestFit="1" customWidth="1"/>
    <col min="5597" max="5597" width="21.7109375" style="84" bestFit="1" customWidth="1"/>
    <col min="5598" max="5598" width="11.28515625" style="84" customWidth="1"/>
    <col min="5599" max="5599" width="8.28515625" style="84" bestFit="1" customWidth="1"/>
    <col min="5600" max="5600" width="9" style="84" customWidth="1"/>
    <col min="5601" max="5840" width="8.85546875" style="84"/>
    <col min="5841" max="5841" width="20.28515625" style="84" customWidth="1"/>
    <col min="5842" max="5842" width="12.140625" style="84" bestFit="1" customWidth="1"/>
    <col min="5843" max="5843" width="10.140625" style="84" bestFit="1" customWidth="1"/>
    <col min="5844" max="5844" width="16.5703125" style="84" bestFit="1" customWidth="1"/>
    <col min="5845" max="5845" width="11.28515625" style="84" bestFit="1" customWidth="1"/>
    <col min="5846" max="5846" width="19.5703125" style="84" customWidth="1"/>
    <col min="5847" max="5847" width="10.85546875" style="84" bestFit="1" customWidth="1"/>
    <col min="5848" max="5848" width="46" style="84" customWidth="1"/>
    <col min="5849" max="5849" width="14" style="84" bestFit="1" customWidth="1"/>
    <col min="5850" max="5850" width="10.7109375" style="84" bestFit="1" customWidth="1"/>
    <col min="5851" max="5851" width="10.28515625" style="84" customWidth="1"/>
    <col min="5852" max="5852" width="10" style="84" bestFit="1" customWidth="1"/>
    <col min="5853" max="5853" width="21.7109375" style="84" bestFit="1" customWidth="1"/>
    <col min="5854" max="5854" width="11.28515625" style="84" customWidth="1"/>
    <col min="5855" max="5855" width="8.28515625" style="84" bestFit="1" customWidth="1"/>
    <col min="5856" max="5856" width="9" style="84" customWidth="1"/>
    <col min="5857" max="6096" width="8.85546875" style="84"/>
    <col min="6097" max="6097" width="20.28515625" style="84" customWidth="1"/>
    <col min="6098" max="6098" width="12.140625" style="84" bestFit="1" customWidth="1"/>
    <col min="6099" max="6099" width="10.140625" style="84" bestFit="1" customWidth="1"/>
    <col min="6100" max="6100" width="16.5703125" style="84" bestFit="1" customWidth="1"/>
    <col min="6101" max="6101" width="11.28515625" style="84" bestFit="1" customWidth="1"/>
    <col min="6102" max="6102" width="19.5703125" style="84" customWidth="1"/>
    <col min="6103" max="6103" width="10.85546875" style="84" bestFit="1" customWidth="1"/>
    <col min="6104" max="6104" width="46" style="84" customWidth="1"/>
    <col min="6105" max="6105" width="14" style="84" bestFit="1" customWidth="1"/>
    <col min="6106" max="6106" width="10.7109375" style="84" bestFit="1" customWidth="1"/>
    <col min="6107" max="6107" width="10.28515625" style="84" customWidth="1"/>
    <col min="6108" max="6108" width="10" style="84" bestFit="1" customWidth="1"/>
    <col min="6109" max="6109" width="21.7109375" style="84" bestFit="1" customWidth="1"/>
    <col min="6110" max="6110" width="11.28515625" style="84" customWidth="1"/>
    <col min="6111" max="6111" width="8.28515625" style="84" bestFit="1" customWidth="1"/>
    <col min="6112" max="6112" width="9" style="84" customWidth="1"/>
    <col min="6113" max="6352" width="8.85546875" style="84"/>
    <col min="6353" max="6353" width="20.28515625" style="84" customWidth="1"/>
    <col min="6354" max="6354" width="12.140625" style="84" bestFit="1" customWidth="1"/>
    <col min="6355" max="6355" width="10.140625" style="84" bestFit="1" customWidth="1"/>
    <col min="6356" max="6356" width="16.5703125" style="84" bestFit="1" customWidth="1"/>
    <col min="6357" max="6357" width="11.28515625" style="84" bestFit="1" customWidth="1"/>
    <col min="6358" max="6358" width="19.5703125" style="84" customWidth="1"/>
    <col min="6359" max="6359" width="10.85546875" style="84" bestFit="1" customWidth="1"/>
    <col min="6360" max="6360" width="46" style="84" customWidth="1"/>
    <col min="6361" max="6361" width="14" style="84" bestFit="1" customWidth="1"/>
    <col min="6362" max="6362" width="10.7109375" style="84" bestFit="1" customWidth="1"/>
    <col min="6363" max="6363" width="10.28515625" style="84" customWidth="1"/>
    <col min="6364" max="6364" width="10" style="84" bestFit="1" customWidth="1"/>
    <col min="6365" max="6365" width="21.7109375" style="84" bestFit="1" customWidth="1"/>
    <col min="6366" max="6366" width="11.28515625" style="84" customWidth="1"/>
    <col min="6367" max="6367" width="8.28515625" style="84" bestFit="1" customWidth="1"/>
    <col min="6368" max="6368" width="9" style="84" customWidth="1"/>
    <col min="6369" max="6608" width="8.85546875" style="84"/>
    <col min="6609" max="6609" width="20.28515625" style="84" customWidth="1"/>
    <col min="6610" max="6610" width="12.140625" style="84" bestFit="1" customWidth="1"/>
    <col min="6611" max="6611" width="10.140625" style="84" bestFit="1" customWidth="1"/>
    <col min="6612" max="6612" width="16.5703125" style="84" bestFit="1" customWidth="1"/>
    <col min="6613" max="6613" width="11.28515625" style="84" bestFit="1" customWidth="1"/>
    <col min="6614" max="6614" width="19.5703125" style="84" customWidth="1"/>
    <col min="6615" max="6615" width="10.85546875" style="84" bestFit="1" customWidth="1"/>
    <col min="6616" max="6616" width="46" style="84" customWidth="1"/>
    <col min="6617" max="6617" width="14" style="84" bestFit="1" customWidth="1"/>
    <col min="6618" max="6618" width="10.7109375" style="84" bestFit="1" customWidth="1"/>
    <col min="6619" max="6619" width="10.28515625" style="84" customWidth="1"/>
    <col min="6620" max="6620" width="10" style="84" bestFit="1" customWidth="1"/>
    <col min="6621" max="6621" width="21.7109375" style="84" bestFit="1" customWidth="1"/>
    <col min="6622" max="6622" width="11.28515625" style="84" customWidth="1"/>
    <col min="6623" max="6623" width="8.28515625" style="84" bestFit="1" customWidth="1"/>
    <col min="6624" max="6624" width="9" style="84" customWidth="1"/>
    <col min="6625" max="6864" width="8.85546875" style="84"/>
    <col min="6865" max="6865" width="20.28515625" style="84" customWidth="1"/>
    <col min="6866" max="6866" width="12.140625" style="84" bestFit="1" customWidth="1"/>
    <col min="6867" max="6867" width="10.140625" style="84" bestFit="1" customWidth="1"/>
    <col min="6868" max="6868" width="16.5703125" style="84" bestFit="1" customWidth="1"/>
    <col min="6869" max="6869" width="11.28515625" style="84" bestFit="1" customWidth="1"/>
    <col min="6870" max="6870" width="19.5703125" style="84" customWidth="1"/>
    <col min="6871" max="6871" width="10.85546875" style="84" bestFit="1" customWidth="1"/>
    <col min="6872" max="6872" width="46" style="84" customWidth="1"/>
    <col min="6873" max="6873" width="14" style="84" bestFit="1" customWidth="1"/>
    <col min="6874" max="6874" width="10.7109375" style="84" bestFit="1" customWidth="1"/>
    <col min="6875" max="6875" width="10.28515625" style="84" customWidth="1"/>
    <col min="6876" max="6876" width="10" style="84" bestFit="1" customWidth="1"/>
    <col min="6877" max="6877" width="21.7109375" style="84" bestFit="1" customWidth="1"/>
    <col min="6878" max="6878" width="11.28515625" style="84" customWidth="1"/>
    <col min="6879" max="6879" width="8.28515625" style="84" bestFit="1" customWidth="1"/>
    <col min="6880" max="6880" width="9" style="84" customWidth="1"/>
    <col min="6881" max="7120" width="8.85546875" style="84"/>
    <col min="7121" max="7121" width="20.28515625" style="84" customWidth="1"/>
    <col min="7122" max="7122" width="12.140625" style="84" bestFit="1" customWidth="1"/>
    <col min="7123" max="7123" width="10.140625" style="84" bestFit="1" customWidth="1"/>
    <col min="7124" max="7124" width="16.5703125" style="84" bestFit="1" customWidth="1"/>
    <col min="7125" max="7125" width="11.28515625" style="84" bestFit="1" customWidth="1"/>
    <col min="7126" max="7126" width="19.5703125" style="84" customWidth="1"/>
    <col min="7127" max="7127" width="10.85546875" style="84" bestFit="1" customWidth="1"/>
    <col min="7128" max="7128" width="46" style="84" customWidth="1"/>
    <col min="7129" max="7129" width="14" style="84" bestFit="1" customWidth="1"/>
    <col min="7130" max="7130" width="10.7109375" style="84" bestFit="1" customWidth="1"/>
    <col min="7131" max="7131" width="10.28515625" style="84" customWidth="1"/>
    <col min="7132" max="7132" width="10" style="84" bestFit="1" customWidth="1"/>
    <col min="7133" max="7133" width="21.7109375" style="84" bestFit="1" customWidth="1"/>
    <col min="7134" max="7134" width="11.28515625" style="84" customWidth="1"/>
    <col min="7135" max="7135" width="8.28515625" style="84" bestFit="1" customWidth="1"/>
    <col min="7136" max="7136" width="9" style="84" customWidth="1"/>
    <col min="7137" max="7376" width="8.85546875" style="84"/>
    <col min="7377" max="7377" width="20.28515625" style="84" customWidth="1"/>
    <col min="7378" max="7378" width="12.140625" style="84" bestFit="1" customWidth="1"/>
    <col min="7379" max="7379" width="10.140625" style="84" bestFit="1" customWidth="1"/>
    <col min="7380" max="7380" width="16.5703125" style="84" bestFit="1" customWidth="1"/>
    <col min="7381" max="7381" width="11.28515625" style="84" bestFit="1" customWidth="1"/>
    <col min="7382" max="7382" width="19.5703125" style="84" customWidth="1"/>
    <col min="7383" max="7383" width="10.85546875" style="84" bestFit="1" customWidth="1"/>
    <col min="7384" max="7384" width="46" style="84" customWidth="1"/>
    <col min="7385" max="7385" width="14" style="84" bestFit="1" customWidth="1"/>
    <col min="7386" max="7386" width="10.7109375" style="84" bestFit="1" customWidth="1"/>
    <col min="7387" max="7387" width="10.28515625" style="84" customWidth="1"/>
    <col min="7388" max="7388" width="10" style="84" bestFit="1" customWidth="1"/>
    <col min="7389" max="7389" width="21.7109375" style="84" bestFit="1" customWidth="1"/>
    <col min="7390" max="7390" width="11.28515625" style="84" customWidth="1"/>
    <col min="7391" max="7391" width="8.28515625" style="84" bestFit="1" customWidth="1"/>
    <col min="7392" max="7392" width="9" style="84" customWidth="1"/>
    <col min="7393" max="7632" width="8.85546875" style="84"/>
    <col min="7633" max="7633" width="20.28515625" style="84" customWidth="1"/>
    <col min="7634" max="7634" width="12.140625" style="84" bestFit="1" customWidth="1"/>
    <col min="7635" max="7635" width="10.140625" style="84" bestFit="1" customWidth="1"/>
    <col min="7636" max="7636" width="16.5703125" style="84" bestFit="1" customWidth="1"/>
    <col min="7637" max="7637" width="11.28515625" style="84" bestFit="1" customWidth="1"/>
    <col min="7638" max="7638" width="19.5703125" style="84" customWidth="1"/>
    <col min="7639" max="7639" width="10.85546875" style="84" bestFit="1" customWidth="1"/>
    <col min="7640" max="7640" width="46" style="84" customWidth="1"/>
    <col min="7641" max="7641" width="14" style="84" bestFit="1" customWidth="1"/>
    <col min="7642" max="7642" width="10.7109375" style="84" bestFit="1" customWidth="1"/>
    <col min="7643" max="7643" width="10.28515625" style="84" customWidth="1"/>
    <col min="7644" max="7644" width="10" style="84" bestFit="1" customWidth="1"/>
    <col min="7645" max="7645" width="21.7109375" style="84" bestFit="1" customWidth="1"/>
    <col min="7646" max="7646" width="11.28515625" style="84" customWidth="1"/>
    <col min="7647" max="7647" width="8.28515625" style="84" bestFit="1" customWidth="1"/>
    <col min="7648" max="7648" width="9" style="84" customWidth="1"/>
    <col min="7649" max="7888" width="8.85546875" style="84"/>
    <col min="7889" max="7889" width="20.28515625" style="84" customWidth="1"/>
    <col min="7890" max="7890" width="12.140625" style="84" bestFit="1" customWidth="1"/>
    <col min="7891" max="7891" width="10.140625" style="84" bestFit="1" customWidth="1"/>
    <col min="7892" max="7892" width="16.5703125" style="84" bestFit="1" customWidth="1"/>
    <col min="7893" max="7893" width="11.28515625" style="84" bestFit="1" customWidth="1"/>
    <col min="7894" max="7894" width="19.5703125" style="84" customWidth="1"/>
    <col min="7895" max="7895" width="10.85546875" style="84" bestFit="1" customWidth="1"/>
    <col min="7896" max="7896" width="46" style="84" customWidth="1"/>
    <col min="7897" max="7897" width="14" style="84" bestFit="1" customWidth="1"/>
    <col min="7898" max="7898" width="10.7109375" style="84" bestFit="1" customWidth="1"/>
    <col min="7899" max="7899" width="10.28515625" style="84" customWidth="1"/>
    <col min="7900" max="7900" width="10" style="84" bestFit="1" customWidth="1"/>
    <col min="7901" max="7901" width="21.7109375" style="84" bestFit="1" customWidth="1"/>
    <col min="7902" max="7902" width="11.28515625" style="84" customWidth="1"/>
    <col min="7903" max="7903" width="8.28515625" style="84" bestFit="1" customWidth="1"/>
    <col min="7904" max="7904" width="9" style="84" customWidth="1"/>
    <col min="7905" max="8144" width="8.85546875" style="84"/>
    <col min="8145" max="8145" width="20.28515625" style="84" customWidth="1"/>
    <col min="8146" max="8146" width="12.140625" style="84" bestFit="1" customWidth="1"/>
    <col min="8147" max="8147" width="10.140625" style="84" bestFit="1" customWidth="1"/>
    <col min="8148" max="8148" width="16.5703125" style="84" bestFit="1" customWidth="1"/>
    <col min="8149" max="8149" width="11.28515625" style="84" bestFit="1" customWidth="1"/>
    <col min="8150" max="8150" width="19.5703125" style="84" customWidth="1"/>
    <col min="8151" max="8151" width="10.85546875" style="84" bestFit="1" customWidth="1"/>
    <col min="8152" max="8152" width="46" style="84" customWidth="1"/>
    <col min="8153" max="8153" width="14" style="84" bestFit="1" customWidth="1"/>
    <col min="8154" max="8154" width="10.7109375" style="84" bestFit="1" customWidth="1"/>
    <col min="8155" max="8155" width="10.28515625" style="84" customWidth="1"/>
    <col min="8156" max="8156" width="10" style="84" bestFit="1" customWidth="1"/>
    <col min="8157" max="8157" width="21.7109375" style="84" bestFit="1" customWidth="1"/>
    <col min="8158" max="8158" width="11.28515625" style="84" customWidth="1"/>
    <col min="8159" max="8159" width="8.28515625" style="84" bestFit="1" customWidth="1"/>
    <col min="8160" max="8160" width="9" style="84" customWidth="1"/>
    <col min="8161" max="8400" width="8.85546875" style="84"/>
    <col min="8401" max="8401" width="20.28515625" style="84" customWidth="1"/>
    <col min="8402" max="8402" width="12.140625" style="84" bestFit="1" customWidth="1"/>
    <col min="8403" max="8403" width="10.140625" style="84" bestFit="1" customWidth="1"/>
    <col min="8404" max="8404" width="16.5703125" style="84" bestFit="1" customWidth="1"/>
    <col min="8405" max="8405" width="11.28515625" style="84" bestFit="1" customWidth="1"/>
    <col min="8406" max="8406" width="19.5703125" style="84" customWidth="1"/>
    <col min="8407" max="8407" width="10.85546875" style="84" bestFit="1" customWidth="1"/>
    <col min="8408" max="8408" width="46" style="84" customWidth="1"/>
    <col min="8409" max="8409" width="14" style="84" bestFit="1" customWidth="1"/>
    <col min="8410" max="8410" width="10.7109375" style="84" bestFit="1" customWidth="1"/>
    <col min="8411" max="8411" width="10.28515625" style="84" customWidth="1"/>
    <col min="8412" max="8412" width="10" style="84" bestFit="1" customWidth="1"/>
    <col min="8413" max="8413" width="21.7109375" style="84" bestFit="1" customWidth="1"/>
    <col min="8414" max="8414" width="11.28515625" style="84" customWidth="1"/>
    <col min="8415" max="8415" width="8.28515625" style="84" bestFit="1" customWidth="1"/>
    <col min="8416" max="8416" width="9" style="84" customWidth="1"/>
    <col min="8417" max="8656" width="8.85546875" style="84"/>
    <col min="8657" max="8657" width="20.28515625" style="84" customWidth="1"/>
    <col min="8658" max="8658" width="12.140625" style="84" bestFit="1" customWidth="1"/>
    <col min="8659" max="8659" width="10.140625" style="84" bestFit="1" customWidth="1"/>
    <col min="8660" max="8660" width="16.5703125" style="84" bestFit="1" customWidth="1"/>
    <col min="8661" max="8661" width="11.28515625" style="84" bestFit="1" customWidth="1"/>
    <col min="8662" max="8662" width="19.5703125" style="84" customWidth="1"/>
    <col min="8663" max="8663" width="10.85546875" style="84" bestFit="1" customWidth="1"/>
    <col min="8664" max="8664" width="46" style="84" customWidth="1"/>
    <col min="8665" max="8665" width="14" style="84" bestFit="1" customWidth="1"/>
    <col min="8666" max="8666" width="10.7109375" style="84" bestFit="1" customWidth="1"/>
    <col min="8667" max="8667" width="10.28515625" style="84" customWidth="1"/>
    <col min="8668" max="8668" width="10" style="84" bestFit="1" customWidth="1"/>
    <col min="8669" max="8669" width="21.7109375" style="84" bestFit="1" customWidth="1"/>
    <col min="8670" max="8670" width="11.28515625" style="84" customWidth="1"/>
    <col min="8671" max="8671" width="8.28515625" style="84" bestFit="1" customWidth="1"/>
    <col min="8672" max="8672" width="9" style="84" customWidth="1"/>
    <col min="8673" max="8912" width="8.85546875" style="84"/>
    <col min="8913" max="8913" width="20.28515625" style="84" customWidth="1"/>
    <col min="8914" max="8914" width="12.140625" style="84" bestFit="1" customWidth="1"/>
    <col min="8915" max="8915" width="10.140625" style="84" bestFit="1" customWidth="1"/>
    <col min="8916" max="8916" width="16.5703125" style="84" bestFit="1" customWidth="1"/>
    <col min="8917" max="8917" width="11.28515625" style="84" bestFit="1" customWidth="1"/>
    <col min="8918" max="8918" width="19.5703125" style="84" customWidth="1"/>
    <col min="8919" max="8919" width="10.85546875" style="84" bestFit="1" customWidth="1"/>
    <col min="8920" max="8920" width="46" style="84" customWidth="1"/>
    <col min="8921" max="8921" width="14" style="84" bestFit="1" customWidth="1"/>
    <col min="8922" max="8922" width="10.7109375" style="84" bestFit="1" customWidth="1"/>
    <col min="8923" max="8923" width="10.28515625" style="84" customWidth="1"/>
    <col min="8924" max="8924" width="10" style="84" bestFit="1" customWidth="1"/>
    <col min="8925" max="8925" width="21.7109375" style="84" bestFit="1" customWidth="1"/>
    <col min="8926" max="8926" width="11.28515625" style="84" customWidth="1"/>
    <col min="8927" max="8927" width="8.28515625" style="84" bestFit="1" customWidth="1"/>
    <col min="8928" max="8928" width="9" style="84" customWidth="1"/>
    <col min="8929" max="9168" width="8.85546875" style="84"/>
    <col min="9169" max="9169" width="20.28515625" style="84" customWidth="1"/>
    <col min="9170" max="9170" width="12.140625" style="84" bestFit="1" customWidth="1"/>
    <col min="9171" max="9171" width="10.140625" style="84" bestFit="1" customWidth="1"/>
    <col min="9172" max="9172" width="16.5703125" style="84" bestFit="1" customWidth="1"/>
    <col min="9173" max="9173" width="11.28515625" style="84" bestFit="1" customWidth="1"/>
    <col min="9174" max="9174" width="19.5703125" style="84" customWidth="1"/>
    <col min="9175" max="9175" width="10.85546875" style="84" bestFit="1" customWidth="1"/>
    <col min="9176" max="9176" width="46" style="84" customWidth="1"/>
    <col min="9177" max="9177" width="14" style="84" bestFit="1" customWidth="1"/>
    <col min="9178" max="9178" width="10.7109375" style="84" bestFit="1" customWidth="1"/>
    <col min="9179" max="9179" width="10.28515625" style="84" customWidth="1"/>
    <col min="9180" max="9180" width="10" style="84" bestFit="1" customWidth="1"/>
    <col min="9181" max="9181" width="21.7109375" style="84" bestFit="1" customWidth="1"/>
    <col min="9182" max="9182" width="11.28515625" style="84" customWidth="1"/>
    <col min="9183" max="9183" width="8.28515625" style="84" bestFit="1" customWidth="1"/>
    <col min="9184" max="9184" width="9" style="84" customWidth="1"/>
    <col min="9185" max="9424" width="8.85546875" style="84"/>
    <col min="9425" max="9425" width="20.28515625" style="84" customWidth="1"/>
    <col min="9426" max="9426" width="12.140625" style="84" bestFit="1" customWidth="1"/>
    <col min="9427" max="9427" width="10.140625" style="84" bestFit="1" customWidth="1"/>
    <col min="9428" max="9428" width="16.5703125" style="84" bestFit="1" customWidth="1"/>
    <col min="9429" max="9429" width="11.28515625" style="84" bestFit="1" customWidth="1"/>
    <col min="9430" max="9430" width="19.5703125" style="84" customWidth="1"/>
    <col min="9431" max="9431" width="10.85546875" style="84" bestFit="1" customWidth="1"/>
    <col min="9432" max="9432" width="46" style="84" customWidth="1"/>
    <col min="9433" max="9433" width="14" style="84" bestFit="1" customWidth="1"/>
    <col min="9434" max="9434" width="10.7109375" style="84" bestFit="1" customWidth="1"/>
    <col min="9435" max="9435" width="10.28515625" style="84" customWidth="1"/>
    <col min="9436" max="9436" width="10" style="84" bestFit="1" customWidth="1"/>
    <col min="9437" max="9437" width="21.7109375" style="84" bestFit="1" customWidth="1"/>
    <col min="9438" max="9438" width="11.28515625" style="84" customWidth="1"/>
    <col min="9439" max="9439" width="8.28515625" style="84" bestFit="1" customWidth="1"/>
    <col min="9440" max="9440" width="9" style="84" customWidth="1"/>
    <col min="9441" max="9680" width="8.85546875" style="84"/>
    <col min="9681" max="9681" width="20.28515625" style="84" customWidth="1"/>
    <col min="9682" max="9682" width="12.140625" style="84" bestFit="1" customWidth="1"/>
    <col min="9683" max="9683" width="10.140625" style="84" bestFit="1" customWidth="1"/>
    <col min="9684" max="9684" width="16.5703125" style="84" bestFit="1" customWidth="1"/>
    <col min="9685" max="9685" width="11.28515625" style="84" bestFit="1" customWidth="1"/>
    <col min="9686" max="9686" width="19.5703125" style="84" customWidth="1"/>
    <col min="9687" max="9687" width="10.85546875" style="84" bestFit="1" customWidth="1"/>
    <col min="9688" max="9688" width="46" style="84" customWidth="1"/>
    <col min="9689" max="9689" width="14" style="84" bestFit="1" customWidth="1"/>
    <col min="9690" max="9690" width="10.7109375" style="84" bestFit="1" customWidth="1"/>
    <col min="9691" max="9691" width="10.28515625" style="84" customWidth="1"/>
    <col min="9692" max="9692" width="10" style="84" bestFit="1" customWidth="1"/>
    <col min="9693" max="9693" width="21.7109375" style="84" bestFit="1" customWidth="1"/>
    <col min="9694" max="9694" width="11.28515625" style="84" customWidth="1"/>
    <col min="9695" max="9695" width="8.28515625" style="84" bestFit="1" customWidth="1"/>
    <col min="9696" max="9696" width="9" style="84" customWidth="1"/>
    <col min="9697" max="9936" width="8.85546875" style="84"/>
    <col min="9937" max="9937" width="20.28515625" style="84" customWidth="1"/>
    <col min="9938" max="9938" width="12.140625" style="84" bestFit="1" customWidth="1"/>
    <col min="9939" max="9939" width="10.140625" style="84" bestFit="1" customWidth="1"/>
    <col min="9940" max="9940" width="16.5703125" style="84" bestFit="1" customWidth="1"/>
    <col min="9941" max="9941" width="11.28515625" style="84" bestFit="1" customWidth="1"/>
    <col min="9942" max="9942" width="19.5703125" style="84" customWidth="1"/>
    <col min="9943" max="9943" width="10.85546875" style="84" bestFit="1" customWidth="1"/>
    <col min="9944" max="9944" width="46" style="84" customWidth="1"/>
    <col min="9945" max="9945" width="14" style="84" bestFit="1" customWidth="1"/>
    <col min="9946" max="9946" width="10.7109375" style="84" bestFit="1" customWidth="1"/>
    <col min="9947" max="9947" width="10.28515625" style="84" customWidth="1"/>
    <col min="9948" max="9948" width="10" style="84" bestFit="1" customWidth="1"/>
    <col min="9949" max="9949" width="21.7109375" style="84" bestFit="1" customWidth="1"/>
    <col min="9950" max="9950" width="11.28515625" style="84" customWidth="1"/>
    <col min="9951" max="9951" width="8.28515625" style="84" bestFit="1" customWidth="1"/>
    <col min="9952" max="9952" width="9" style="84" customWidth="1"/>
    <col min="9953" max="10192" width="8.85546875" style="84"/>
    <col min="10193" max="10193" width="20.28515625" style="84" customWidth="1"/>
    <col min="10194" max="10194" width="12.140625" style="84" bestFit="1" customWidth="1"/>
    <col min="10195" max="10195" width="10.140625" style="84" bestFit="1" customWidth="1"/>
    <col min="10196" max="10196" width="16.5703125" style="84" bestFit="1" customWidth="1"/>
    <col min="10197" max="10197" width="11.28515625" style="84" bestFit="1" customWidth="1"/>
    <col min="10198" max="10198" width="19.5703125" style="84" customWidth="1"/>
    <col min="10199" max="10199" width="10.85546875" style="84" bestFit="1" customWidth="1"/>
    <col min="10200" max="10200" width="46" style="84" customWidth="1"/>
    <col min="10201" max="10201" width="14" style="84" bestFit="1" customWidth="1"/>
    <col min="10202" max="10202" width="10.7109375" style="84" bestFit="1" customWidth="1"/>
    <col min="10203" max="10203" width="10.28515625" style="84" customWidth="1"/>
    <col min="10204" max="10204" width="10" style="84" bestFit="1" customWidth="1"/>
    <col min="10205" max="10205" width="21.7109375" style="84" bestFit="1" customWidth="1"/>
    <col min="10206" max="10206" width="11.28515625" style="84" customWidth="1"/>
    <col min="10207" max="10207" width="8.28515625" style="84" bestFit="1" customWidth="1"/>
    <col min="10208" max="10208" width="9" style="84" customWidth="1"/>
    <col min="10209" max="10448" width="8.85546875" style="84"/>
    <col min="10449" max="10449" width="20.28515625" style="84" customWidth="1"/>
    <col min="10450" max="10450" width="12.140625" style="84" bestFit="1" customWidth="1"/>
    <col min="10451" max="10451" width="10.140625" style="84" bestFit="1" customWidth="1"/>
    <col min="10452" max="10452" width="16.5703125" style="84" bestFit="1" customWidth="1"/>
    <col min="10453" max="10453" width="11.28515625" style="84" bestFit="1" customWidth="1"/>
    <col min="10454" max="10454" width="19.5703125" style="84" customWidth="1"/>
    <col min="10455" max="10455" width="10.85546875" style="84" bestFit="1" customWidth="1"/>
    <col min="10456" max="10456" width="46" style="84" customWidth="1"/>
    <col min="10457" max="10457" width="14" style="84" bestFit="1" customWidth="1"/>
    <col min="10458" max="10458" width="10.7109375" style="84" bestFit="1" customWidth="1"/>
    <col min="10459" max="10459" width="10.28515625" style="84" customWidth="1"/>
    <col min="10460" max="10460" width="10" style="84" bestFit="1" customWidth="1"/>
    <col min="10461" max="10461" width="21.7109375" style="84" bestFit="1" customWidth="1"/>
    <col min="10462" max="10462" width="11.28515625" style="84" customWidth="1"/>
    <col min="10463" max="10463" width="8.28515625" style="84" bestFit="1" customWidth="1"/>
    <col min="10464" max="10464" width="9" style="84" customWidth="1"/>
    <col min="10465" max="10704" width="8.85546875" style="84"/>
    <col min="10705" max="10705" width="20.28515625" style="84" customWidth="1"/>
    <col min="10706" max="10706" width="12.140625" style="84" bestFit="1" customWidth="1"/>
    <col min="10707" max="10707" width="10.140625" style="84" bestFit="1" customWidth="1"/>
    <col min="10708" max="10708" width="16.5703125" style="84" bestFit="1" customWidth="1"/>
    <col min="10709" max="10709" width="11.28515625" style="84" bestFit="1" customWidth="1"/>
    <col min="10710" max="10710" width="19.5703125" style="84" customWidth="1"/>
    <col min="10711" max="10711" width="10.85546875" style="84" bestFit="1" customWidth="1"/>
    <col min="10712" max="10712" width="46" style="84" customWidth="1"/>
    <col min="10713" max="10713" width="14" style="84" bestFit="1" customWidth="1"/>
    <col min="10714" max="10714" width="10.7109375" style="84" bestFit="1" customWidth="1"/>
    <col min="10715" max="10715" width="10.28515625" style="84" customWidth="1"/>
    <col min="10716" max="10716" width="10" style="84" bestFit="1" customWidth="1"/>
    <col min="10717" max="10717" width="21.7109375" style="84" bestFit="1" customWidth="1"/>
    <col min="10718" max="10718" width="11.28515625" style="84" customWidth="1"/>
    <col min="10719" max="10719" width="8.28515625" style="84" bestFit="1" customWidth="1"/>
    <col min="10720" max="10720" width="9" style="84" customWidth="1"/>
    <col min="10721" max="10960" width="8.85546875" style="84"/>
    <col min="10961" max="10961" width="20.28515625" style="84" customWidth="1"/>
    <col min="10962" max="10962" width="12.140625" style="84" bestFit="1" customWidth="1"/>
    <col min="10963" max="10963" width="10.140625" style="84" bestFit="1" customWidth="1"/>
    <col min="10964" max="10964" width="16.5703125" style="84" bestFit="1" customWidth="1"/>
    <col min="10965" max="10965" width="11.28515625" style="84" bestFit="1" customWidth="1"/>
    <col min="10966" max="10966" width="19.5703125" style="84" customWidth="1"/>
    <col min="10967" max="10967" width="10.85546875" style="84" bestFit="1" customWidth="1"/>
    <col min="10968" max="10968" width="46" style="84" customWidth="1"/>
    <col min="10969" max="10969" width="14" style="84" bestFit="1" customWidth="1"/>
    <col min="10970" max="10970" width="10.7109375" style="84" bestFit="1" customWidth="1"/>
    <col min="10971" max="10971" width="10.28515625" style="84" customWidth="1"/>
    <col min="10972" max="10972" width="10" style="84" bestFit="1" customWidth="1"/>
    <col min="10973" max="10973" width="21.7109375" style="84" bestFit="1" customWidth="1"/>
    <col min="10974" max="10974" width="11.28515625" style="84" customWidth="1"/>
    <col min="10975" max="10975" width="8.28515625" style="84" bestFit="1" customWidth="1"/>
    <col min="10976" max="10976" width="9" style="84" customWidth="1"/>
    <col min="10977" max="11216" width="8.85546875" style="84"/>
    <col min="11217" max="11217" width="20.28515625" style="84" customWidth="1"/>
    <col min="11218" max="11218" width="12.140625" style="84" bestFit="1" customWidth="1"/>
    <col min="11219" max="11219" width="10.140625" style="84" bestFit="1" customWidth="1"/>
    <col min="11220" max="11220" width="16.5703125" style="84" bestFit="1" customWidth="1"/>
    <col min="11221" max="11221" width="11.28515625" style="84" bestFit="1" customWidth="1"/>
    <col min="11222" max="11222" width="19.5703125" style="84" customWidth="1"/>
    <col min="11223" max="11223" width="10.85546875" style="84" bestFit="1" customWidth="1"/>
    <col min="11224" max="11224" width="46" style="84" customWidth="1"/>
    <col min="11225" max="11225" width="14" style="84" bestFit="1" customWidth="1"/>
    <col min="11226" max="11226" width="10.7109375" style="84" bestFit="1" customWidth="1"/>
    <col min="11227" max="11227" width="10.28515625" style="84" customWidth="1"/>
    <col min="11228" max="11228" width="10" style="84" bestFit="1" customWidth="1"/>
    <col min="11229" max="11229" width="21.7109375" style="84" bestFit="1" customWidth="1"/>
    <col min="11230" max="11230" width="11.28515625" style="84" customWidth="1"/>
    <col min="11231" max="11231" width="8.28515625" style="84" bestFit="1" customWidth="1"/>
    <col min="11232" max="11232" width="9" style="84" customWidth="1"/>
    <col min="11233" max="11472" width="8.85546875" style="84"/>
    <col min="11473" max="11473" width="20.28515625" style="84" customWidth="1"/>
    <col min="11474" max="11474" width="12.140625" style="84" bestFit="1" customWidth="1"/>
    <col min="11475" max="11475" width="10.140625" style="84" bestFit="1" customWidth="1"/>
    <col min="11476" max="11476" width="16.5703125" style="84" bestFit="1" customWidth="1"/>
    <col min="11477" max="11477" width="11.28515625" style="84" bestFit="1" customWidth="1"/>
    <col min="11478" max="11478" width="19.5703125" style="84" customWidth="1"/>
    <col min="11479" max="11479" width="10.85546875" style="84" bestFit="1" customWidth="1"/>
    <col min="11480" max="11480" width="46" style="84" customWidth="1"/>
    <col min="11481" max="11481" width="14" style="84" bestFit="1" customWidth="1"/>
    <col min="11482" max="11482" width="10.7109375" style="84" bestFit="1" customWidth="1"/>
    <col min="11483" max="11483" width="10.28515625" style="84" customWidth="1"/>
    <col min="11484" max="11484" width="10" style="84" bestFit="1" customWidth="1"/>
    <col min="11485" max="11485" width="21.7109375" style="84" bestFit="1" customWidth="1"/>
    <col min="11486" max="11486" width="11.28515625" style="84" customWidth="1"/>
    <col min="11487" max="11487" width="8.28515625" style="84" bestFit="1" customWidth="1"/>
    <col min="11488" max="11488" width="9" style="84" customWidth="1"/>
    <col min="11489" max="11728" width="8.85546875" style="84"/>
    <col min="11729" max="11729" width="20.28515625" style="84" customWidth="1"/>
    <col min="11730" max="11730" width="12.140625" style="84" bestFit="1" customWidth="1"/>
    <col min="11731" max="11731" width="10.140625" style="84" bestFit="1" customWidth="1"/>
    <col min="11732" max="11732" width="16.5703125" style="84" bestFit="1" customWidth="1"/>
    <col min="11733" max="11733" width="11.28515625" style="84" bestFit="1" customWidth="1"/>
    <col min="11734" max="11734" width="19.5703125" style="84" customWidth="1"/>
    <col min="11735" max="11735" width="10.85546875" style="84" bestFit="1" customWidth="1"/>
    <col min="11736" max="11736" width="46" style="84" customWidth="1"/>
    <col min="11737" max="11737" width="14" style="84" bestFit="1" customWidth="1"/>
    <col min="11738" max="11738" width="10.7109375" style="84" bestFit="1" customWidth="1"/>
    <col min="11739" max="11739" width="10.28515625" style="84" customWidth="1"/>
    <col min="11740" max="11740" width="10" style="84" bestFit="1" customWidth="1"/>
    <col min="11741" max="11741" width="21.7109375" style="84" bestFit="1" customWidth="1"/>
    <col min="11742" max="11742" width="11.28515625" style="84" customWidth="1"/>
    <col min="11743" max="11743" width="8.28515625" style="84" bestFit="1" customWidth="1"/>
    <col min="11744" max="11744" width="9" style="84" customWidth="1"/>
    <col min="11745" max="11984" width="8.85546875" style="84"/>
    <col min="11985" max="11985" width="20.28515625" style="84" customWidth="1"/>
    <col min="11986" max="11986" width="12.140625" style="84" bestFit="1" customWidth="1"/>
    <col min="11987" max="11987" width="10.140625" style="84" bestFit="1" customWidth="1"/>
    <col min="11988" max="11988" width="16.5703125" style="84" bestFit="1" customWidth="1"/>
    <col min="11989" max="11989" width="11.28515625" style="84" bestFit="1" customWidth="1"/>
    <col min="11990" max="11990" width="19.5703125" style="84" customWidth="1"/>
    <col min="11991" max="11991" width="10.85546875" style="84" bestFit="1" customWidth="1"/>
    <col min="11992" max="11992" width="46" style="84" customWidth="1"/>
    <col min="11993" max="11993" width="14" style="84" bestFit="1" customWidth="1"/>
    <col min="11994" max="11994" width="10.7109375" style="84" bestFit="1" customWidth="1"/>
    <col min="11995" max="11995" width="10.28515625" style="84" customWidth="1"/>
    <col min="11996" max="11996" width="10" style="84" bestFit="1" customWidth="1"/>
    <col min="11997" max="11997" width="21.7109375" style="84" bestFit="1" customWidth="1"/>
    <col min="11998" max="11998" width="11.28515625" style="84" customWidth="1"/>
    <col min="11999" max="11999" width="8.28515625" style="84" bestFit="1" customWidth="1"/>
    <col min="12000" max="12000" width="9" style="84" customWidth="1"/>
    <col min="12001" max="12240" width="8.85546875" style="84"/>
    <col min="12241" max="12241" width="20.28515625" style="84" customWidth="1"/>
    <col min="12242" max="12242" width="12.140625" style="84" bestFit="1" customWidth="1"/>
    <col min="12243" max="12243" width="10.140625" style="84" bestFit="1" customWidth="1"/>
    <col min="12244" max="12244" width="16.5703125" style="84" bestFit="1" customWidth="1"/>
    <col min="12245" max="12245" width="11.28515625" style="84" bestFit="1" customWidth="1"/>
    <col min="12246" max="12246" width="19.5703125" style="84" customWidth="1"/>
    <col min="12247" max="12247" width="10.85546875" style="84" bestFit="1" customWidth="1"/>
    <col min="12248" max="12248" width="46" style="84" customWidth="1"/>
    <col min="12249" max="12249" width="14" style="84" bestFit="1" customWidth="1"/>
    <col min="12250" max="12250" width="10.7109375" style="84" bestFit="1" customWidth="1"/>
    <col min="12251" max="12251" width="10.28515625" style="84" customWidth="1"/>
    <col min="12252" max="12252" width="10" style="84" bestFit="1" customWidth="1"/>
    <col min="12253" max="12253" width="21.7109375" style="84" bestFit="1" customWidth="1"/>
    <col min="12254" max="12254" width="11.28515625" style="84" customWidth="1"/>
    <col min="12255" max="12255" width="8.28515625" style="84" bestFit="1" customWidth="1"/>
    <col min="12256" max="12256" width="9" style="84" customWidth="1"/>
    <col min="12257" max="12496" width="8.85546875" style="84"/>
    <col min="12497" max="12497" width="20.28515625" style="84" customWidth="1"/>
    <col min="12498" max="12498" width="12.140625" style="84" bestFit="1" customWidth="1"/>
    <col min="12499" max="12499" width="10.140625" style="84" bestFit="1" customWidth="1"/>
    <col min="12500" max="12500" width="16.5703125" style="84" bestFit="1" customWidth="1"/>
    <col min="12501" max="12501" width="11.28515625" style="84" bestFit="1" customWidth="1"/>
    <col min="12502" max="12502" width="19.5703125" style="84" customWidth="1"/>
    <col min="12503" max="12503" width="10.85546875" style="84" bestFit="1" customWidth="1"/>
    <col min="12504" max="12504" width="46" style="84" customWidth="1"/>
    <col min="12505" max="12505" width="14" style="84" bestFit="1" customWidth="1"/>
    <col min="12506" max="12506" width="10.7109375" style="84" bestFit="1" customWidth="1"/>
    <col min="12507" max="12507" width="10.28515625" style="84" customWidth="1"/>
    <col min="12508" max="12508" width="10" style="84" bestFit="1" customWidth="1"/>
    <col min="12509" max="12509" width="21.7109375" style="84" bestFit="1" customWidth="1"/>
    <col min="12510" max="12510" width="11.28515625" style="84" customWidth="1"/>
    <col min="12511" max="12511" width="8.28515625" style="84" bestFit="1" customWidth="1"/>
    <col min="12512" max="12512" width="9" style="84" customWidth="1"/>
    <col min="12513" max="12752" width="8.85546875" style="84"/>
    <col min="12753" max="12753" width="20.28515625" style="84" customWidth="1"/>
    <col min="12754" max="12754" width="12.140625" style="84" bestFit="1" customWidth="1"/>
    <col min="12755" max="12755" width="10.140625" style="84" bestFit="1" customWidth="1"/>
    <col min="12756" max="12756" width="16.5703125" style="84" bestFit="1" customWidth="1"/>
    <col min="12757" max="12757" width="11.28515625" style="84" bestFit="1" customWidth="1"/>
    <col min="12758" max="12758" width="19.5703125" style="84" customWidth="1"/>
    <col min="12759" max="12759" width="10.85546875" style="84" bestFit="1" customWidth="1"/>
    <col min="12760" max="12760" width="46" style="84" customWidth="1"/>
    <col min="12761" max="12761" width="14" style="84" bestFit="1" customWidth="1"/>
    <col min="12762" max="12762" width="10.7109375" style="84" bestFit="1" customWidth="1"/>
    <col min="12763" max="12763" width="10.28515625" style="84" customWidth="1"/>
    <col min="12764" max="12764" width="10" style="84" bestFit="1" customWidth="1"/>
    <col min="12765" max="12765" width="21.7109375" style="84" bestFit="1" customWidth="1"/>
    <col min="12766" max="12766" width="11.28515625" style="84" customWidth="1"/>
    <col min="12767" max="12767" width="8.28515625" style="84" bestFit="1" customWidth="1"/>
    <col min="12768" max="12768" width="9" style="84" customWidth="1"/>
    <col min="12769" max="13008" width="8.85546875" style="84"/>
    <col min="13009" max="13009" width="20.28515625" style="84" customWidth="1"/>
    <col min="13010" max="13010" width="12.140625" style="84" bestFit="1" customWidth="1"/>
    <col min="13011" max="13011" width="10.140625" style="84" bestFit="1" customWidth="1"/>
    <col min="13012" max="13012" width="16.5703125" style="84" bestFit="1" customWidth="1"/>
    <col min="13013" max="13013" width="11.28515625" style="84" bestFit="1" customWidth="1"/>
    <col min="13014" max="13014" width="19.5703125" style="84" customWidth="1"/>
    <col min="13015" max="13015" width="10.85546875" style="84" bestFit="1" customWidth="1"/>
    <col min="13016" max="13016" width="46" style="84" customWidth="1"/>
    <col min="13017" max="13017" width="14" style="84" bestFit="1" customWidth="1"/>
    <col min="13018" max="13018" width="10.7109375" style="84" bestFit="1" customWidth="1"/>
    <col min="13019" max="13019" width="10.28515625" style="84" customWidth="1"/>
    <col min="13020" max="13020" width="10" style="84" bestFit="1" customWidth="1"/>
    <col min="13021" max="13021" width="21.7109375" style="84" bestFit="1" customWidth="1"/>
    <col min="13022" max="13022" width="11.28515625" style="84" customWidth="1"/>
    <col min="13023" max="13023" width="8.28515625" style="84" bestFit="1" customWidth="1"/>
    <col min="13024" max="13024" width="9" style="84" customWidth="1"/>
    <col min="13025" max="13264" width="8.85546875" style="84"/>
    <col min="13265" max="13265" width="20.28515625" style="84" customWidth="1"/>
    <col min="13266" max="13266" width="12.140625" style="84" bestFit="1" customWidth="1"/>
    <col min="13267" max="13267" width="10.140625" style="84" bestFit="1" customWidth="1"/>
    <col min="13268" max="13268" width="16.5703125" style="84" bestFit="1" customWidth="1"/>
    <col min="13269" max="13269" width="11.28515625" style="84" bestFit="1" customWidth="1"/>
    <col min="13270" max="13270" width="19.5703125" style="84" customWidth="1"/>
    <col min="13271" max="13271" width="10.85546875" style="84" bestFit="1" customWidth="1"/>
    <col min="13272" max="13272" width="46" style="84" customWidth="1"/>
    <col min="13273" max="13273" width="14" style="84" bestFit="1" customWidth="1"/>
    <col min="13274" max="13274" width="10.7109375" style="84" bestFit="1" customWidth="1"/>
    <col min="13275" max="13275" width="10.28515625" style="84" customWidth="1"/>
    <col min="13276" max="13276" width="10" style="84" bestFit="1" customWidth="1"/>
    <col min="13277" max="13277" width="21.7109375" style="84" bestFit="1" customWidth="1"/>
    <col min="13278" max="13278" width="11.28515625" style="84" customWidth="1"/>
    <col min="13279" max="13279" width="8.28515625" style="84" bestFit="1" customWidth="1"/>
    <col min="13280" max="13280" width="9" style="84" customWidth="1"/>
    <col min="13281" max="13520" width="8.85546875" style="84"/>
    <col min="13521" max="13521" width="20.28515625" style="84" customWidth="1"/>
    <col min="13522" max="13522" width="12.140625" style="84" bestFit="1" customWidth="1"/>
    <col min="13523" max="13523" width="10.140625" style="84" bestFit="1" customWidth="1"/>
    <col min="13524" max="13524" width="16.5703125" style="84" bestFit="1" customWidth="1"/>
    <col min="13525" max="13525" width="11.28515625" style="84" bestFit="1" customWidth="1"/>
    <col min="13526" max="13526" width="19.5703125" style="84" customWidth="1"/>
    <col min="13527" max="13527" width="10.85546875" style="84" bestFit="1" customWidth="1"/>
    <col min="13528" max="13528" width="46" style="84" customWidth="1"/>
    <col min="13529" max="13529" width="14" style="84" bestFit="1" customWidth="1"/>
    <col min="13530" max="13530" width="10.7109375" style="84" bestFit="1" customWidth="1"/>
    <col min="13531" max="13531" width="10.28515625" style="84" customWidth="1"/>
    <col min="13532" max="13532" width="10" style="84" bestFit="1" customWidth="1"/>
    <col min="13533" max="13533" width="21.7109375" style="84" bestFit="1" customWidth="1"/>
    <col min="13534" max="13534" width="11.28515625" style="84" customWidth="1"/>
    <col min="13535" max="13535" width="8.28515625" style="84" bestFit="1" customWidth="1"/>
    <col min="13536" max="13536" width="9" style="84" customWidth="1"/>
    <col min="13537" max="13776" width="8.85546875" style="84"/>
    <col min="13777" max="13777" width="20.28515625" style="84" customWidth="1"/>
    <col min="13778" max="13778" width="12.140625" style="84" bestFit="1" customWidth="1"/>
    <col min="13779" max="13779" width="10.140625" style="84" bestFit="1" customWidth="1"/>
    <col min="13780" max="13780" width="16.5703125" style="84" bestFit="1" customWidth="1"/>
    <col min="13781" max="13781" width="11.28515625" style="84" bestFit="1" customWidth="1"/>
    <col min="13782" max="13782" width="19.5703125" style="84" customWidth="1"/>
    <col min="13783" max="13783" width="10.85546875" style="84" bestFit="1" customWidth="1"/>
    <col min="13784" max="13784" width="46" style="84" customWidth="1"/>
    <col min="13785" max="13785" width="14" style="84" bestFit="1" customWidth="1"/>
    <col min="13786" max="13786" width="10.7109375" style="84" bestFit="1" customWidth="1"/>
    <col min="13787" max="13787" width="10.28515625" style="84" customWidth="1"/>
    <col min="13788" max="13788" width="10" style="84" bestFit="1" customWidth="1"/>
    <col min="13789" max="13789" width="21.7109375" style="84" bestFit="1" customWidth="1"/>
    <col min="13790" max="13790" width="11.28515625" style="84" customWidth="1"/>
    <col min="13791" max="13791" width="8.28515625" style="84" bestFit="1" customWidth="1"/>
    <col min="13792" max="13792" width="9" style="84" customWidth="1"/>
    <col min="13793" max="14032" width="8.85546875" style="84"/>
    <col min="14033" max="14033" width="20.28515625" style="84" customWidth="1"/>
    <col min="14034" max="14034" width="12.140625" style="84" bestFit="1" customWidth="1"/>
    <col min="14035" max="14035" width="10.140625" style="84" bestFit="1" customWidth="1"/>
    <col min="14036" max="14036" width="16.5703125" style="84" bestFit="1" customWidth="1"/>
    <col min="14037" max="14037" width="11.28515625" style="84" bestFit="1" customWidth="1"/>
    <col min="14038" max="14038" width="19.5703125" style="84" customWidth="1"/>
    <col min="14039" max="14039" width="10.85546875" style="84" bestFit="1" customWidth="1"/>
    <col min="14040" max="14040" width="46" style="84" customWidth="1"/>
    <col min="14041" max="14041" width="14" style="84" bestFit="1" customWidth="1"/>
    <col min="14042" max="14042" width="10.7109375" style="84" bestFit="1" customWidth="1"/>
    <col min="14043" max="14043" width="10.28515625" style="84" customWidth="1"/>
    <col min="14044" max="14044" width="10" style="84" bestFit="1" customWidth="1"/>
    <col min="14045" max="14045" width="21.7109375" style="84" bestFit="1" customWidth="1"/>
    <col min="14046" max="14046" width="11.28515625" style="84" customWidth="1"/>
    <col min="14047" max="14047" width="8.28515625" style="84" bestFit="1" customWidth="1"/>
    <col min="14048" max="14048" width="9" style="84" customWidth="1"/>
    <col min="14049" max="14288" width="8.85546875" style="84"/>
    <col min="14289" max="14289" width="20.28515625" style="84" customWidth="1"/>
    <col min="14290" max="14290" width="12.140625" style="84" bestFit="1" customWidth="1"/>
    <col min="14291" max="14291" width="10.140625" style="84" bestFit="1" customWidth="1"/>
    <col min="14292" max="14292" width="16.5703125" style="84" bestFit="1" customWidth="1"/>
    <col min="14293" max="14293" width="11.28515625" style="84" bestFit="1" customWidth="1"/>
    <col min="14294" max="14294" width="19.5703125" style="84" customWidth="1"/>
    <col min="14295" max="14295" width="10.85546875" style="84" bestFit="1" customWidth="1"/>
    <col min="14296" max="14296" width="46" style="84" customWidth="1"/>
    <col min="14297" max="14297" width="14" style="84" bestFit="1" customWidth="1"/>
    <col min="14298" max="14298" width="10.7109375" style="84" bestFit="1" customWidth="1"/>
    <col min="14299" max="14299" width="10.28515625" style="84" customWidth="1"/>
    <col min="14300" max="14300" width="10" style="84" bestFit="1" customWidth="1"/>
    <col min="14301" max="14301" width="21.7109375" style="84" bestFit="1" customWidth="1"/>
    <col min="14302" max="14302" width="11.28515625" style="84" customWidth="1"/>
    <col min="14303" max="14303" width="8.28515625" style="84" bestFit="1" customWidth="1"/>
    <col min="14304" max="14304" width="9" style="84" customWidth="1"/>
    <col min="14305" max="14544" width="8.85546875" style="84"/>
    <col min="14545" max="14545" width="20.28515625" style="84" customWidth="1"/>
    <col min="14546" max="14546" width="12.140625" style="84" bestFit="1" customWidth="1"/>
    <col min="14547" max="14547" width="10.140625" style="84" bestFit="1" customWidth="1"/>
    <col min="14548" max="14548" width="16.5703125" style="84" bestFit="1" customWidth="1"/>
    <col min="14549" max="14549" width="11.28515625" style="84" bestFit="1" customWidth="1"/>
    <col min="14550" max="14550" width="19.5703125" style="84" customWidth="1"/>
    <col min="14551" max="14551" width="10.85546875" style="84" bestFit="1" customWidth="1"/>
    <col min="14552" max="14552" width="46" style="84" customWidth="1"/>
    <col min="14553" max="14553" width="14" style="84" bestFit="1" customWidth="1"/>
    <col min="14554" max="14554" width="10.7109375" style="84" bestFit="1" customWidth="1"/>
    <col min="14555" max="14555" width="10.28515625" style="84" customWidth="1"/>
    <col min="14556" max="14556" width="10" style="84" bestFit="1" customWidth="1"/>
    <col min="14557" max="14557" width="21.7109375" style="84" bestFit="1" customWidth="1"/>
    <col min="14558" max="14558" width="11.28515625" style="84" customWidth="1"/>
    <col min="14559" max="14559" width="8.28515625" style="84" bestFit="1" customWidth="1"/>
    <col min="14560" max="14560" width="9" style="84" customWidth="1"/>
    <col min="14561" max="14800" width="8.85546875" style="84"/>
    <col min="14801" max="14801" width="20.28515625" style="84" customWidth="1"/>
    <col min="14802" max="14802" width="12.140625" style="84" bestFit="1" customWidth="1"/>
    <col min="14803" max="14803" width="10.140625" style="84" bestFit="1" customWidth="1"/>
    <col min="14804" max="14804" width="16.5703125" style="84" bestFit="1" customWidth="1"/>
    <col min="14805" max="14805" width="11.28515625" style="84" bestFit="1" customWidth="1"/>
    <col min="14806" max="14806" width="19.5703125" style="84" customWidth="1"/>
    <col min="14807" max="14807" width="10.85546875" style="84" bestFit="1" customWidth="1"/>
    <col min="14808" max="14808" width="46" style="84" customWidth="1"/>
    <col min="14809" max="14809" width="14" style="84" bestFit="1" customWidth="1"/>
    <col min="14810" max="14810" width="10.7109375" style="84" bestFit="1" customWidth="1"/>
    <col min="14811" max="14811" width="10.28515625" style="84" customWidth="1"/>
    <col min="14812" max="14812" width="10" style="84" bestFit="1" customWidth="1"/>
    <col min="14813" max="14813" width="21.7109375" style="84" bestFit="1" customWidth="1"/>
    <col min="14814" max="14814" width="11.28515625" style="84" customWidth="1"/>
    <col min="14815" max="14815" width="8.28515625" style="84" bestFit="1" customWidth="1"/>
    <col min="14816" max="14816" width="9" style="84" customWidth="1"/>
    <col min="14817" max="15056" width="8.85546875" style="84"/>
    <col min="15057" max="15057" width="20.28515625" style="84" customWidth="1"/>
    <col min="15058" max="15058" width="12.140625" style="84" bestFit="1" customWidth="1"/>
    <col min="15059" max="15059" width="10.140625" style="84" bestFit="1" customWidth="1"/>
    <col min="15060" max="15060" width="16.5703125" style="84" bestFit="1" customWidth="1"/>
    <col min="15061" max="15061" width="11.28515625" style="84" bestFit="1" customWidth="1"/>
    <col min="15062" max="15062" width="19.5703125" style="84" customWidth="1"/>
    <col min="15063" max="15063" width="10.85546875" style="84" bestFit="1" customWidth="1"/>
    <col min="15064" max="15064" width="46" style="84" customWidth="1"/>
    <col min="15065" max="15065" width="14" style="84" bestFit="1" customWidth="1"/>
    <col min="15066" max="15066" width="10.7109375" style="84" bestFit="1" customWidth="1"/>
    <col min="15067" max="15067" width="10.28515625" style="84" customWidth="1"/>
    <col min="15068" max="15068" width="10" style="84" bestFit="1" customWidth="1"/>
    <col min="15069" max="15069" width="21.7109375" style="84" bestFit="1" customWidth="1"/>
    <col min="15070" max="15070" width="11.28515625" style="84" customWidth="1"/>
    <col min="15071" max="15071" width="8.28515625" style="84" bestFit="1" customWidth="1"/>
    <col min="15072" max="15072" width="9" style="84" customWidth="1"/>
    <col min="15073" max="15312" width="8.85546875" style="84"/>
    <col min="15313" max="15313" width="20.28515625" style="84" customWidth="1"/>
    <col min="15314" max="15314" width="12.140625" style="84" bestFit="1" customWidth="1"/>
    <col min="15315" max="15315" width="10.140625" style="84" bestFit="1" customWidth="1"/>
    <col min="15316" max="15316" width="16.5703125" style="84" bestFit="1" customWidth="1"/>
    <col min="15317" max="15317" width="11.28515625" style="84" bestFit="1" customWidth="1"/>
    <col min="15318" max="15318" width="19.5703125" style="84" customWidth="1"/>
    <col min="15319" max="15319" width="10.85546875" style="84" bestFit="1" customWidth="1"/>
    <col min="15320" max="15320" width="46" style="84" customWidth="1"/>
    <col min="15321" max="15321" width="14" style="84" bestFit="1" customWidth="1"/>
    <col min="15322" max="15322" width="10.7109375" style="84" bestFit="1" customWidth="1"/>
    <col min="15323" max="15323" width="10.28515625" style="84" customWidth="1"/>
    <col min="15324" max="15324" width="10" style="84" bestFit="1" customWidth="1"/>
    <col min="15325" max="15325" width="21.7109375" style="84" bestFit="1" customWidth="1"/>
    <col min="15326" max="15326" width="11.28515625" style="84" customWidth="1"/>
    <col min="15327" max="15327" width="8.28515625" style="84" bestFit="1" customWidth="1"/>
    <col min="15328" max="15328" width="9" style="84" customWidth="1"/>
    <col min="15329" max="15568" width="8.85546875" style="84"/>
    <col min="15569" max="15569" width="20.28515625" style="84" customWidth="1"/>
    <col min="15570" max="15570" width="12.140625" style="84" bestFit="1" customWidth="1"/>
    <col min="15571" max="15571" width="10.140625" style="84" bestFit="1" customWidth="1"/>
    <col min="15572" max="15572" width="16.5703125" style="84" bestFit="1" customWidth="1"/>
    <col min="15573" max="15573" width="11.28515625" style="84" bestFit="1" customWidth="1"/>
    <col min="15574" max="15574" width="19.5703125" style="84" customWidth="1"/>
    <col min="15575" max="15575" width="10.85546875" style="84" bestFit="1" customWidth="1"/>
    <col min="15576" max="15576" width="46" style="84" customWidth="1"/>
    <col min="15577" max="15577" width="14" style="84" bestFit="1" customWidth="1"/>
    <col min="15578" max="15578" width="10.7109375" style="84" bestFit="1" customWidth="1"/>
    <col min="15579" max="15579" width="10.28515625" style="84" customWidth="1"/>
    <col min="15580" max="15580" width="10" style="84" bestFit="1" customWidth="1"/>
    <col min="15581" max="15581" width="21.7109375" style="84" bestFit="1" customWidth="1"/>
    <col min="15582" max="15582" width="11.28515625" style="84" customWidth="1"/>
    <col min="15583" max="15583" width="8.28515625" style="84" bestFit="1" customWidth="1"/>
    <col min="15584" max="15584" width="9" style="84" customWidth="1"/>
    <col min="15585" max="15824" width="8.85546875" style="84"/>
    <col min="15825" max="15825" width="20.28515625" style="84" customWidth="1"/>
    <col min="15826" max="15826" width="12.140625" style="84" bestFit="1" customWidth="1"/>
    <col min="15827" max="15827" width="10.140625" style="84" bestFit="1" customWidth="1"/>
    <col min="15828" max="15828" width="16.5703125" style="84" bestFit="1" customWidth="1"/>
    <col min="15829" max="15829" width="11.28515625" style="84" bestFit="1" customWidth="1"/>
    <col min="15830" max="15830" width="19.5703125" style="84" customWidth="1"/>
    <col min="15831" max="15831" width="10.85546875" style="84" bestFit="1" customWidth="1"/>
    <col min="15832" max="15832" width="46" style="84" customWidth="1"/>
    <col min="15833" max="15833" width="14" style="84" bestFit="1" customWidth="1"/>
    <col min="15834" max="15834" width="10.7109375" style="84" bestFit="1" customWidth="1"/>
    <col min="15835" max="15835" width="10.28515625" style="84" customWidth="1"/>
    <col min="15836" max="15836" width="10" style="84" bestFit="1" customWidth="1"/>
    <col min="15837" max="15837" width="21.7109375" style="84" bestFit="1" customWidth="1"/>
    <col min="15838" max="15838" width="11.28515625" style="84" customWidth="1"/>
    <col min="15839" max="15839" width="8.28515625" style="84" bestFit="1" customWidth="1"/>
    <col min="15840" max="15840" width="9" style="84" customWidth="1"/>
    <col min="15841" max="16080" width="8.85546875" style="84"/>
    <col min="16081" max="16081" width="20.28515625" style="84" customWidth="1"/>
    <col min="16082" max="16082" width="12.140625" style="84" bestFit="1" customWidth="1"/>
    <col min="16083" max="16083" width="10.140625" style="84" bestFit="1" customWidth="1"/>
    <col min="16084" max="16084" width="16.5703125" style="84" bestFit="1" customWidth="1"/>
    <col min="16085" max="16085" width="11.28515625" style="84" bestFit="1" customWidth="1"/>
    <col min="16086" max="16086" width="19.5703125" style="84" customWidth="1"/>
    <col min="16087" max="16087" width="10.85546875" style="84" bestFit="1" customWidth="1"/>
    <col min="16088" max="16088" width="46" style="84" customWidth="1"/>
    <col min="16089" max="16089" width="14" style="84" bestFit="1" customWidth="1"/>
    <col min="16090" max="16090" width="10.7109375" style="84" bestFit="1" customWidth="1"/>
    <col min="16091" max="16091" width="10.28515625" style="84" customWidth="1"/>
    <col min="16092" max="16092" width="10" style="84" bestFit="1" customWidth="1"/>
    <col min="16093" max="16093" width="21.7109375" style="84" bestFit="1" customWidth="1"/>
    <col min="16094" max="16094" width="11.28515625" style="84" customWidth="1"/>
    <col min="16095" max="16095" width="8.28515625" style="84" bestFit="1" customWidth="1"/>
    <col min="16096" max="16096" width="9" style="84" customWidth="1"/>
    <col min="16097" max="16384" width="8.85546875" style="84"/>
  </cols>
  <sheetData>
    <row r="1" spans="1:16" s="81" customFormat="1" ht="30" customHeight="1" x14ac:dyDescent="0.25">
      <c r="A1" s="145" t="s">
        <v>1</v>
      </c>
      <c r="B1" s="145" t="s">
        <v>2</v>
      </c>
      <c r="C1" s="145" t="s">
        <v>3</v>
      </c>
      <c r="D1" s="145" t="s">
        <v>4</v>
      </c>
      <c r="E1" s="145" t="s">
        <v>5</v>
      </c>
      <c r="F1" s="145" t="s">
        <v>6</v>
      </c>
      <c r="G1" s="146" t="s">
        <v>7</v>
      </c>
      <c r="H1" s="145" t="s">
        <v>8</v>
      </c>
      <c r="I1" s="145" t="s">
        <v>9</v>
      </c>
      <c r="J1" s="147" t="s">
        <v>10</v>
      </c>
      <c r="K1" s="147" t="s">
        <v>11</v>
      </c>
      <c r="L1" s="147" t="s">
        <v>12</v>
      </c>
      <c r="M1" s="147" t="s">
        <v>13</v>
      </c>
      <c r="N1" s="147" t="s">
        <v>14</v>
      </c>
      <c r="O1" s="147" t="s">
        <v>170</v>
      </c>
      <c r="P1" s="147" t="s">
        <v>15</v>
      </c>
    </row>
    <row r="2" spans="1:16" ht="24.75" customHeight="1" x14ac:dyDescent="0.25">
      <c r="A2" s="85" t="s">
        <v>262</v>
      </c>
      <c r="B2" s="88" t="s">
        <v>98</v>
      </c>
      <c r="C2" s="82" t="s">
        <v>18</v>
      </c>
      <c r="D2" s="88" t="s">
        <v>263</v>
      </c>
      <c r="E2" s="88" t="s">
        <v>264</v>
      </c>
      <c r="F2" s="88" t="s">
        <v>265</v>
      </c>
      <c r="G2" s="136" t="s">
        <v>266</v>
      </c>
      <c r="H2" s="88" t="s">
        <v>164</v>
      </c>
      <c r="I2" s="142" t="s">
        <v>267</v>
      </c>
      <c r="J2" s="137">
        <v>484.95</v>
      </c>
      <c r="K2" s="82">
        <v>1</v>
      </c>
      <c r="L2" s="90">
        <f>J2*K2</f>
        <v>484.95</v>
      </c>
      <c r="M2" s="90">
        <v>114.5</v>
      </c>
      <c r="N2" s="90">
        <v>58.07</v>
      </c>
      <c r="O2" s="90">
        <v>0</v>
      </c>
      <c r="P2" s="83">
        <f t="shared" ref="P2:P15" si="0">I2+L2+M2+N2+O2</f>
        <v>3532.38</v>
      </c>
    </row>
    <row r="3" spans="1:16" ht="24.75" customHeight="1" x14ac:dyDescent="0.25">
      <c r="A3" s="85" t="s">
        <v>268</v>
      </c>
      <c r="B3" s="88" t="s">
        <v>108</v>
      </c>
      <c r="C3" s="82" t="s">
        <v>18</v>
      </c>
      <c r="D3" s="88" t="s">
        <v>269</v>
      </c>
      <c r="E3" s="88" t="s">
        <v>270</v>
      </c>
      <c r="F3" s="138" t="s">
        <v>271</v>
      </c>
      <c r="G3" s="139" t="s">
        <v>272</v>
      </c>
      <c r="H3" s="140" t="s">
        <v>120</v>
      </c>
      <c r="I3" s="142" t="s">
        <v>273</v>
      </c>
      <c r="J3" s="78">
        <v>0</v>
      </c>
      <c r="K3" s="82">
        <v>0</v>
      </c>
      <c r="L3" s="90">
        <v>0</v>
      </c>
      <c r="M3" s="90">
        <v>0</v>
      </c>
      <c r="N3" s="90">
        <v>0</v>
      </c>
      <c r="O3" s="90">
        <v>0</v>
      </c>
      <c r="P3" s="83">
        <f t="shared" si="0"/>
        <v>1503.7</v>
      </c>
    </row>
    <row r="4" spans="1:16" ht="24.75" customHeight="1" x14ac:dyDescent="0.25">
      <c r="A4" s="85" t="s">
        <v>274</v>
      </c>
      <c r="B4" s="88" t="s">
        <v>108</v>
      </c>
      <c r="C4" s="82" t="s">
        <v>18</v>
      </c>
      <c r="D4" s="88" t="s">
        <v>275</v>
      </c>
      <c r="E4" s="88" t="s">
        <v>270</v>
      </c>
      <c r="F4" s="138" t="s">
        <v>271</v>
      </c>
      <c r="G4" s="139" t="s">
        <v>272</v>
      </c>
      <c r="H4" s="140" t="s">
        <v>120</v>
      </c>
      <c r="I4" s="142" t="s">
        <v>276</v>
      </c>
      <c r="J4" s="78">
        <v>0</v>
      </c>
      <c r="K4" s="82">
        <v>0</v>
      </c>
      <c r="L4" s="90">
        <v>0</v>
      </c>
      <c r="M4" s="90">
        <v>0</v>
      </c>
      <c r="N4" s="90">
        <v>0</v>
      </c>
      <c r="O4" s="90">
        <v>0</v>
      </c>
      <c r="P4" s="83">
        <f t="shared" si="0"/>
        <v>1409.7</v>
      </c>
    </row>
    <row r="5" spans="1:16" ht="24.75" customHeight="1" x14ac:dyDescent="0.25">
      <c r="A5" s="85" t="s">
        <v>232</v>
      </c>
      <c r="B5" s="88" t="s">
        <v>108</v>
      </c>
      <c r="C5" s="82" t="s">
        <v>18</v>
      </c>
      <c r="D5" s="88" t="s">
        <v>277</v>
      </c>
      <c r="E5" s="88" t="s">
        <v>270</v>
      </c>
      <c r="F5" s="88" t="s">
        <v>270</v>
      </c>
      <c r="G5" s="77" t="s">
        <v>235</v>
      </c>
      <c r="H5" s="88" t="s">
        <v>127</v>
      </c>
      <c r="I5" s="142" t="s">
        <v>278</v>
      </c>
      <c r="J5" s="78">
        <v>0</v>
      </c>
      <c r="K5" s="82">
        <v>0</v>
      </c>
      <c r="L5" s="90">
        <v>0</v>
      </c>
      <c r="M5" s="90">
        <v>0</v>
      </c>
      <c r="N5" s="90">
        <v>0</v>
      </c>
      <c r="O5" s="90">
        <v>0</v>
      </c>
      <c r="P5" s="83">
        <f t="shared" si="0"/>
        <v>2942.24</v>
      </c>
    </row>
    <row r="6" spans="1:16" ht="24.75" customHeight="1" x14ac:dyDescent="0.25">
      <c r="A6" s="85" t="s">
        <v>279</v>
      </c>
      <c r="B6" s="88" t="s">
        <v>108</v>
      </c>
      <c r="C6" s="82" t="s">
        <v>18</v>
      </c>
      <c r="D6" s="88" t="s">
        <v>280</v>
      </c>
      <c r="E6" s="88" t="s">
        <v>270</v>
      </c>
      <c r="F6" s="88" t="s">
        <v>281</v>
      </c>
      <c r="G6" s="77" t="s">
        <v>282</v>
      </c>
      <c r="H6" s="88" t="s">
        <v>283</v>
      </c>
      <c r="I6" s="142" t="s">
        <v>284</v>
      </c>
      <c r="J6" s="137">
        <f t="shared" ref="J6:J10" si="1">L6/K6</f>
        <v>155</v>
      </c>
      <c r="K6" s="82">
        <v>1</v>
      </c>
      <c r="L6" s="90">
        <v>155</v>
      </c>
      <c r="M6" s="90">
        <v>100</v>
      </c>
      <c r="N6" s="90">
        <v>0</v>
      </c>
      <c r="O6" s="90">
        <v>0</v>
      </c>
      <c r="P6" s="83">
        <f>I6+L6+M6</f>
        <v>1353.64</v>
      </c>
    </row>
    <row r="7" spans="1:16" ht="24.75" customHeight="1" x14ac:dyDescent="0.25">
      <c r="A7" s="85" t="s">
        <v>285</v>
      </c>
      <c r="B7" s="88" t="s">
        <v>108</v>
      </c>
      <c r="C7" s="82" t="s">
        <v>18</v>
      </c>
      <c r="D7" s="88" t="s">
        <v>286</v>
      </c>
      <c r="E7" s="88" t="s">
        <v>270</v>
      </c>
      <c r="F7" s="88" t="s">
        <v>281</v>
      </c>
      <c r="G7" s="77" t="s">
        <v>282</v>
      </c>
      <c r="H7" s="88" t="s">
        <v>283</v>
      </c>
      <c r="I7" s="142" t="s">
        <v>284</v>
      </c>
      <c r="J7" s="78">
        <v>465</v>
      </c>
      <c r="K7" s="82">
        <v>1</v>
      </c>
      <c r="L7" s="90">
        <v>155</v>
      </c>
      <c r="M7" s="90">
        <v>122.75</v>
      </c>
      <c r="N7" s="90">
        <v>79.8</v>
      </c>
      <c r="O7" s="90">
        <v>0</v>
      </c>
      <c r="P7" s="83">
        <f t="shared" si="0"/>
        <v>1456.19</v>
      </c>
    </row>
    <row r="8" spans="1:16" ht="24.75" customHeight="1" x14ac:dyDescent="0.25">
      <c r="A8" s="85" t="s">
        <v>83</v>
      </c>
      <c r="B8" s="88" t="s">
        <v>108</v>
      </c>
      <c r="C8" s="82" t="s">
        <v>18</v>
      </c>
      <c r="D8" s="88" t="s">
        <v>287</v>
      </c>
      <c r="E8" s="88" t="s">
        <v>270</v>
      </c>
      <c r="F8" s="88" t="s">
        <v>270</v>
      </c>
      <c r="G8" s="77" t="s">
        <v>288</v>
      </c>
      <c r="H8" s="88" t="s">
        <v>127</v>
      </c>
      <c r="I8" s="142" t="s">
        <v>289</v>
      </c>
      <c r="J8" s="78">
        <v>0</v>
      </c>
      <c r="K8" s="82">
        <v>0</v>
      </c>
      <c r="L8" s="90">
        <v>0</v>
      </c>
      <c r="M8" s="90">
        <v>32.19</v>
      </c>
      <c r="N8" s="90">
        <v>110.75</v>
      </c>
      <c r="O8" s="90">
        <v>0</v>
      </c>
      <c r="P8" s="83">
        <f t="shared" si="0"/>
        <v>2921.18</v>
      </c>
    </row>
    <row r="9" spans="1:16" ht="24.75" customHeight="1" x14ac:dyDescent="0.25">
      <c r="A9" s="85" t="s">
        <v>290</v>
      </c>
      <c r="B9" s="88" t="s">
        <v>98</v>
      </c>
      <c r="C9" s="82" t="s">
        <v>18</v>
      </c>
      <c r="D9" s="88" t="s">
        <v>291</v>
      </c>
      <c r="E9" s="88" t="s">
        <v>270</v>
      </c>
      <c r="F9" s="88" t="s">
        <v>270</v>
      </c>
      <c r="G9" s="77" t="s">
        <v>235</v>
      </c>
      <c r="H9" s="88" t="s">
        <v>127</v>
      </c>
      <c r="I9" s="142" t="s">
        <v>292</v>
      </c>
      <c r="J9" s="78">
        <v>0</v>
      </c>
      <c r="K9" s="82">
        <v>0</v>
      </c>
      <c r="L9" s="90">
        <v>0</v>
      </c>
      <c r="M9" s="90">
        <v>0</v>
      </c>
      <c r="N9" s="90">
        <v>106.91</v>
      </c>
      <c r="O9" s="90">
        <v>0</v>
      </c>
      <c r="P9" s="83">
        <f t="shared" si="0"/>
        <v>2788.1499999999996</v>
      </c>
    </row>
    <row r="10" spans="1:16" ht="24.75" customHeight="1" x14ac:dyDescent="0.25">
      <c r="A10" s="85" t="s">
        <v>293</v>
      </c>
      <c r="B10" s="88" t="s">
        <v>108</v>
      </c>
      <c r="C10" s="82" t="s">
        <v>18</v>
      </c>
      <c r="D10" s="88" t="s">
        <v>294</v>
      </c>
      <c r="E10" s="88" t="s">
        <v>270</v>
      </c>
      <c r="F10" s="88" t="s">
        <v>281</v>
      </c>
      <c r="G10" s="77" t="s">
        <v>282</v>
      </c>
      <c r="H10" s="88" t="s">
        <v>283</v>
      </c>
      <c r="I10" s="142" t="s">
        <v>284</v>
      </c>
      <c r="J10" s="78">
        <f t="shared" si="1"/>
        <v>155</v>
      </c>
      <c r="K10" s="82">
        <v>1</v>
      </c>
      <c r="L10" s="90">
        <v>155</v>
      </c>
      <c r="M10" s="90">
        <v>145.46</v>
      </c>
      <c r="N10" s="90">
        <v>62.88</v>
      </c>
      <c r="O10" s="90">
        <v>0</v>
      </c>
      <c r="P10" s="83">
        <f t="shared" si="0"/>
        <v>1461.9800000000002</v>
      </c>
    </row>
    <row r="11" spans="1:16" ht="24.75" customHeight="1" x14ac:dyDescent="0.25">
      <c r="A11" s="85" t="s">
        <v>171</v>
      </c>
      <c r="B11" s="88" t="s">
        <v>98</v>
      </c>
      <c r="C11" s="82" t="s">
        <v>18</v>
      </c>
      <c r="D11" s="88" t="s">
        <v>295</v>
      </c>
      <c r="E11" s="88" t="s">
        <v>270</v>
      </c>
      <c r="F11" s="88" t="s">
        <v>270</v>
      </c>
      <c r="G11" s="77" t="s">
        <v>235</v>
      </c>
      <c r="H11" s="88" t="s">
        <v>127</v>
      </c>
      <c r="I11" s="142" t="s">
        <v>292</v>
      </c>
      <c r="J11" s="78">
        <v>0</v>
      </c>
      <c r="K11" s="82">
        <v>0</v>
      </c>
      <c r="L11" s="90">
        <v>0</v>
      </c>
      <c r="M11" s="90">
        <v>194.98</v>
      </c>
      <c r="N11" s="90">
        <v>303.95999999999998</v>
      </c>
      <c r="O11" s="90">
        <v>0</v>
      </c>
      <c r="P11" s="83">
        <f t="shared" si="0"/>
        <v>3180.18</v>
      </c>
    </row>
    <row r="12" spans="1:16" ht="24.75" customHeight="1" x14ac:dyDescent="0.25">
      <c r="A12" s="85" t="s">
        <v>236</v>
      </c>
      <c r="B12" s="88" t="s">
        <v>108</v>
      </c>
      <c r="C12" s="82" t="s">
        <v>18</v>
      </c>
      <c r="D12" s="88" t="s">
        <v>296</v>
      </c>
      <c r="E12" s="88" t="s">
        <v>297</v>
      </c>
      <c r="F12" s="88" t="s">
        <v>298</v>
      </c>
      <c r="G12" s="141" t="s">
        <v>299</v>
      </c>
      <c r="H12" s="88" t="s">
        <v>127</v>
      </c>
      <c r="I12" s="142" t="s">
        <v>300</v>
      </c>
      <c r="J12" s="78">
        <v>313.47000000000003</v>
      </c>
      <c r="K12" s="82">
        <v>1</v>
      </c>
      <c r="L12" s="90">
        <f>J12*K12</f>
        <v>313.47000000000003</v>
      </c>
      <c r="M12" s="90">
        <v>80.540000000000006</v>
      </c>
      <c r="N12" s="90">
        <v>180</v>
      </c>
      <c r="O12" s="90">
        <v>25</v>
      </c>
      <c r="P12" s="83">
        <f t="shared" si="0"/>
        <v>1895.25</v>
      </c>
    </row>
    <row r="13" spans="1:16" ht="24.75" customHeight="1" x14ac:dyDescent="0.25">
      <c r="A13" s="85" t="s">
        <v>255</v>
      </c>
      <c r="B13" s="88" t="s">
        <v>108</v>
      </c>
      <c r="C13" s="82" t="s">
        <v>18</v>
      </c>
      <c r="D13" s="88" t="s">
        <v>301</v>
      </c>
      <c r="E13" s="88" t="s">
        <v>298</v>
      </c>
      <c r="F13" s="88" t="s">
        <v>302</v>
      </c>
      <c r="G13" s="141" t="s">
        <v>303</v>
      </c>
      <c r="H13" s="88" t="s">
        <v>164</v>
      </c>
      <c r="I13" s="142" t="s">
        <v>304</v>
      </c>
      <c r="J13" s="78">
        <v>0</v>
      </c>
      <c r="K13" s="82">
        <v>0</v>
      </c>
      <c r="L13" s="90">
        <v>0</v>
      </c>
      <c r="M13" s="90">
        <v>0</v>
      </c>
      <c r="N13" s="90">
        <v>0</v>
      </c>
      <c r="O13" s="90">
        <v>0</v>
      </c>
      <c r="P13" s="83">
        <f t="shared" si="0"/>
        <v>2262.2399999999998</v>
      </c>
    </row>
    <row r="14" spans="1:16" ht="24.75" customHeight="1" x14ac:dyDescent="0.25">
      <c r="A14" s="85" t="s">
        <v>259</v>
      </c>
      <c r="B14" s="88" t="s">
        <v>98</v>
      </c>
      <c r="C14" s="82" t="s">
        <v>18</v>
      </c>
      <c r="D14" s="88" t="s">
        <v>305</v>
      </c>
      <c r="E14" s="88" t="s">
        <v>298</v>
      </c>
      <c r="F14" s="88" t="s">
        <v>298</v>
      </c>
      <c r="G14" s="141" t="s">
        <v>303</v>
      </c>
      <c r="H14" s="88" t="s">
        <v>65</v>
      </c>
      <c r="I14" s="142" t="s">
        <v>306</v>
      </c>
      <c r="J14" s="78">
        <v>0</v>
      </c>
      <c r="K14" s="82">
        <v>0</v>
      </c>
      <c r="L14" s="90">
        <v>0</v>
      </c>
      <c r="M14" s="90">
        <v>0</v>
      </c>
      <c r="N14" s="90">
        <v>0</v>
      </c>
      <c r="O14" s="90">
        <v>0</v>
      </c>
      <c r="P14" s="83">
        <f t="shared" si="0"/>
        <v>1628.92</v>
      </c>
    </row>
    <row r="15" spans="1:16" ht="24.75" customHeight="1" x14ac:dyDescent="0.25">
      <c r="A15" s="85" t="s">
        <v>259</v>
      </c>
      <c r="B15" s="88" t="s">
        <v>108</v>
      </c>
      <c r="C15" s="82" t="s">
        <v>18</v>
      </c>
      <c r="D15" s="88" t="s">
        <v>307</v>
      </c>
      <c r="E15" s="88" t="s">
        <v>308</v>
      </c>
      <c r="F15" s="88" t="s">
        <v>308</v>
      </c>
      <c r="G15" s="141" t="s">
        <v>309</v>
      </c>
      <c r="H15" s="88" t="s">
        <v>91</v>
      </c>
      <c r="I15" s="143" t="s">
        <v>310</v>
      </c>
      <c r="J15" s="78">
        <v>0</v>
      </c>
      <c r="K15" s="82">
        <v>0</v>
      </c>
      <c r="L15" s="90">
        <v>0</v>
      </c>
      <c r="M15" s="90">
        <v>0</v>
      </c>
      <c r="N15" s="90">
        <v>0</v>
      </c>
      <c r="O15" s="90">
        <v>0</v>
      </c>
      <c r="P15" s="83">
        <f t="shared" si="0"/>
        <v>1382.85</v>
      </c>
    </row>
    <row r="16" spans="1:16" ht="21.75" customHeight="1" x14ac:dyDescent="0.25">
      <c r="A16" s="87" t="s">
        <v>44</v>
      </c>
      <c r="I16" s="144">
        <f>I2+I3+I4+I5+I6+I7+I8+I9+I10+I11+I12+I13+I14+I15</f>
        <v>26737.39</v>
      </c>
      <c r="L16" s="192">
        <f>SUM(L2:L15)</f>
        <v>1263.42</v>
      </c>
      <c r="M16" s="192">
        <f t="shared" ref="M16:O16" si="2">SUM(M2:M15)</f>
        <v>790.42</v>
      </c>
      <c r="N16" s="192">
        <f t="shared" si="2"/>
        <v>902.36999999999989</v>
      </c>
      <c r="O16" s="192">
        <f t="shared" si="2"/>
        <v>25</v>
      </c>
      <c r="P16" s="144">
        <f>SUM(P2:P15)</f>
        <v>29718.6</v>
      </c>
    </row>
    <row r="17" spans="9:9" ht="14.25" customHeight="1" x14ac:dyDescent="0.25"/>
    <row r="18" spans="9:9" ht="14.25" customHeight="1" x14ac:dyDescent="0.25"/>
    <row r="19" spans="9:9" ht="14.25" customHeight="1" x14ac:dyDescent="0.25"/>
    <row r="20" spans="9:9" ht="14.25" customHeight="1" x14ac:dyDescent="0.25"/>
    <row r="21" spans="9:9" ht="14.25" customHeight="1" x14ac:dyDescent="0.25"/>
    <row r="22" spans="9:9" ht="14.25" customHeight="1" x14ac:dyDescent="0.25"/>
    <row r="23" spans="9:9" ht="14.25" customHeight="1" x14ac:dyDescent="0.25">
      <c r="I23" s="135"/>
    </row>
    <row r="24" spans="9:9" ht="14.25" customHeight="1" x14ac:dyDescent="0.25">
      <c r="I24" s="135"/>
    </row>
    <row r="25" spans="9:9" ht="14.25" customHeight="1" x14ac:dyDescent="0.25"/>
    <row r="26" spans="9:9" ht="14.25" customHeight="1" x14ac:dyDescent="0.25"/>
    <row r="27" spans="9:9" ht="14.25" customHeight="1" x14ac:dyDescent="0.25"/>
    <row r="28" spans="9:9" ht="14.25" customHeight="1" x14ac:dyDescent="0.25"/>
    <row r="29" spans="9:9" ht="14.25" customHeight="1" x14ac:dyDescent="0.25"/>
    <row r="30" spans="9:9" ht="14.25" customHeight="1" x14ac:dyDescent="0.25"/>
    <row r="31" spans="9:9" ht="14.25" customHeight="1" x14ac:dyDescent="0.25"/>
    <row r="32" spans="9:9" ht="14.25" customHeight="1" x14ac:dyDescent="0.25"/>
    <row r="33" ht="14.25" customHeight="1" x14ac:dyDescent="0.25"/>
  </sheetData>
  <sortState xmlns:xlrd2="http://schemas.microsoft.com/office/spreadsheetml/2017/richdata2" ref="A2:P22">
    <sortCondition ref="E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D2:D15 I2:I15" numberStoredAsText="1"/>
    <ignoredError sqref="P2:P5 L2 L12 P7:P15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showGridLines="0" topLeftCell="E12" zoomScaleNormal="100" workbookViewId="0">
      <selection activeCell="H18" sqref="H18:N18"/>
    </sheetView>
  </sheetViews>
  <sheetFormatPr defaultColWidth="8.85546875" defaultRowHeight="11.25" x14ac:dyDescent="0.25"/>
  <cols>
    <col min="1" max="1" width="20.140625" style="86" customWidth="1"/>
    <col min="2" max="2" width="14.28515625" style="84" customWidth="1"/>
    <col min="3" max="3" width="15" style="84" customWidth="1"/>
    <col min="4" max="4" width="10.85546875" style="84" customWidth="1"/>
    <col min="5" max="5" width="13.85546875" style="84" customWidth="1"/>
    <col min="6" max="6" width="48.85546875" style="86" customWidth="1"/>
    <col min="7" max="7" width="18.42578125" style="86" customWidth="1"/>
    <col min="8" max="8" width="14.5703125" style="84" customWidth="1"/>
    <col min="9" max="9" width="17.7109375" style="84" customWidth="1"/>
    <col min="10" max="10" width="13.140625" style="84" customWidth="1"/>
    <col min="11" max="11" width="15" style="84" customWidth="1"/>
    <col min="12" max="12" width="14.85546875" style="84" customWidth="1"/>
    <col min="13" max="14" width="13.5703125" style="84" customWidth="1"/>
    <col min="15" max="15" width="16.140625" style="84" customWidth="1"/>
    <col min="16" max="221" width="8.85546875" style="84"/>
    <col min="222" max="222" width="20.28515625" style="84" customWidth="1"/>
    <col min="223" max="223" width="12.140625" style="84" bestFit="1" customWidth="1"/>
    <col min="224" max="224" width="10.140625" style="84" bestFit="1" customWidth="1"/>
    <col min="225" max="225" width="16.5703125" style="84" bestFit="1" customWidth="1"/>
    <col min="226" max="226" width="11.28515625" style="84" bestFit="1" customWidth="1"/>
    <col min="227" max="227" width="19.5703125" style="84" customWidth="1"/>
    <col min="228" max="228" width="10.85546875" style="84" bestFit="1" customWidth="1"/>
    <col min="229" max="229" width="46" style="84" customWidth="1"/>
    <col min="230" max="230" width="14" style="84" bestFit="1" customWidth="1"/>
    <col min="231" max="231" width="10.7109375" style="84" bestFit="1" customWidth="1"/>
    <col min="232" max="232" width="10.28515625" style="84" customWidth="1"/>
    <col min="233" max="233" width="10" style="84" bestFit="1" customWidth="1"/>
    <col min="234" max="234" width="21.7109375" style="84" bestFit="1" customWidth="1"/>
    <col min="235" max="235" width="11.28515625" style="84" customWidth="1"/>
    <col min="236" max="236" width="8.28515625" style="84" bestFit="1" customWidth="1"/>
    <col min="237" max="237" width="9" style="84" customWidth="1"/>
    <col min="238" max="477" width="8.85546875" style="84"/>
    <col min="478" max="478" width="20.28515625" style="84" customWidth="1"/>
    <col min="479" max="479" width="12.140625" style="84" bestFit="1" customWidth="1"/>
    <col min="480" max="480" width="10.140625" style="84" bestFit="1" customWidth="1"/>
    <col min="481" max="481" width="16.5703125" style="84" bestFit="1" customWidth="1"/>
    <col min="482" max="482" width="11.28515625" style="84" bestFit="1" customWidth="1"/>
    <col min="483" max="483" width="19.5703125" style="84" customWidth="1"/>
    <col min="484" max="484" width="10.85546875" style="84" bestFit="1" customWidth="1"/>
    <col min="485" max="485" width="46" style="84" customWidth="1"/>
    <col min="486" max="486" width="14" style="84" bestFit="1" customWidth="1"/>
    <col min="487" max="487" width="10.7109375" style="84" bestFit="1" customWidth="1"/>
    <col min="488" max="488" width="10.28515625" style="84" customWidth="1"/>
    <col min="489" max="489" width="10" style="84" bestFit="1" customWidth="1"/>
    <col min="490" max="490" width="21.7109375" style="84" bestFit="1" customWidth="1"/>
    <col min="491" max="491" width="11.28515625" style="84" customWidth="1"/>
    <col min="492" max="492" width="8.28515625" style="84" bestFit="1" customWidth="1"/>
    <col min="493" max="493" width="9" style="84" customWidth="1"/>
    <col min="494" max="733" width="8.85546875" style="84"/>
    <col min="734" max="734" width="20.28515625" style="84" customWidth="1"/>
    <col min="735" max="735" width="12.140625" style="84" bestFit="1" customWidth="1"/>
    <col min="736" max="736" width="10.140625" style="84" bestFit="1" customWidth="1"/>
    <col min="737" max="737" width="16.5703125" style="84" bestFit="1" customWidth="1"/>
    <col min="738" max="738" width="11.28515625" style="84" bestFit="1" customWidth="1"/>
    <col min="739" max="739" width="19.5703125" style="84" customWidth="1"/>
    <col min="740" max="740" width="10.85546875" style="84" bestFit="1" customWidth="1"/>
    <col min="741" max="741" width="46" style="84" customWidth="1"/>
    <col min="742" max="742" width="14" style="84" bestFit="1" customWidth="1"/>
    <col min="743" max="743" width="10.7109375" style="84" bestFit="1" customWidth="1"/>
    <col min="744" max="744" width="10.28515625" style="84" customWidth="1"/>
    <col min="745" max="745" width="10" style="84" bestFit="1" customWidth="1"/>
    <col min="746" max="746" width="21.7109375" style="84" bestFit="1" customWidth="1"/>
    <col min="747" max="747" width="11.28515625" style="84" customWidth="1"/>
    <col min="748" max="748" width="8.28515625" style="84" bestFit="1" customWidth="1"/>
    <col min="749" max="749" width="9" style="84" customWidth="1"/>
    <col min="750" max="989" width="8.85546875" style="84"/>
    <col min="990" max="990" width="20.28515625" style="84" customWidth="1"/>
    <col min="991" max="991" width="12.140625" style="84" bestFit="1" customWidth="1"/>
    <col min="992" max="992" width="10.140625" style="84" bestFit="1" customWidth="1"/>
    <col min="993" max="993" width="16.5703125" style="84" bestFit="1" customWidth="1"/>
    <col min="994" max="994" width="11.28515625" style="84" bestFit="1" customWidth="1"/>
    <col min="995" max="995" width="19.5703125" style="84" customWidth="1"/>
    <col min="996" max="996" width="10.85546875" style="84" bestFit="1" customWidth="1"/>
    <col min="997" max="997" width="46" style="84" customWidth="1"/>
    <col min="998" max="998" width="14" style="84" bestFit="1" customWidth="1"/>
    <col min="999" max="999" width="10.7109375" style="84" bestFit="1" customWidth="1"/>
    <col min="1000" max="1000" width="10.28515625" style="84" customWidth="1"/>
    <col min="1001" max="1001" width="10" style="84" bestFit="1" customWidth="1"/>
    <col min="1002" max="1002" width="21.7109375" style="84" bestFit="1" customWidth="1"/>
    <col min="1003" max="1003" width="11.28515625" style="84" customWidth="1"/>
    <col min="1004" max="1004" width="8.28515625" style="84" bestFit="1" customWidth="1"/>
    <col min="1005" max="1005" width="9" style="84" customWidth="1"/>
    <col min="1006" max="1245" width="8.85546875" style="84"/>
    <col min="1246" max="1246" width="20.28515625" style="84" customWidth="1"/>
    <col min="1247" max="1247" width="12.140625" style="84" bestFit="1" customWidth="1"/>
    <col min="1248" max="1248" width="10.140625" style="84" bestFit="1" customWidth="1"/>
    <col min="1249" max="1249" width="16.5703125" style="84" bestFit="1" customWidth="1"/>
    <col min="1250" max="1250" width="11.28515625" style="84" bestFit="1" customWidth="1"/>
    <col min="1251" max="1251" width="19.5703125" style="84" customWidth="1"/>
    <col min="1252" max="1252" width="10.85546875" style="84" bestFit="1" customWidth="1"/>
    <col min="1253" max="1253" width="46" style="84" customWidth="1"/>
    <col min="1254" max="1254" width="14" style="84" bestFit="1" customWidth="1"/>
    <col min="1255" max="1255" width="10.7109375" style="84" bestFit="1" customWidth="1"/>
    <col min="1256" max="1256" width="10.28515625" style="84" customWidth="1"/>
    <col min="1257" max="1257" width="10" style="84" bestFit="1" customWidth="1"/>
    <col min="1258" max="1258" width="21.7109375" style="84" bestFit="1" customWidth="1"/>
    <col min="1259" max="1259" width="11.28515625" style="84" customWidth="1"/>
    <col min="1260" max="1260" width="8.28515625" style="84" bestFit="1" customWidth="1"/>
    <col min="1261" max="1261" width="9" style="84" customWidth="1"/>
    <col min="1262" max="1501" width="8.85546875" style="84"/>
    <col min="1502" max="1502" width="20.28515625" style="84" customWidth="1"/>
    <col min="1503" max="1503" width="12.140625" style="84" bestFit="1" customWidth="1"/>
    <col min="1504" max="1504" width="10.140625" style="84" bestFit="1" customWidth="1"/>
    <col min="1505" max="1505" width="16.5703125" style="84" bestFit="1" customWidth="1"/>
    <col min="1506" max="1506" width="11.28515625" style="84" bestFit="1" customWidth="1"/>
    <col min="1507" max="1507" width="19.5703125" style="84" customWidth="1"/>
    <col min="1508" max="1508" width="10.85546875" style="84" bestFit="1" customWidth="1"/>
    <col min="1509" max="1509" width="46" style="84" customWidth="1"/>
    <col min="1510" max="1510" width="14" style="84" bestFit="1" customWidth="1"/>
    <col min="1511" max="1511" width="10.7109375" style="84" bestFit="1" customWidth="1"/>
    <col min="1512" max="1512" width="10.28515625" style="84" customWidth="1"/>
    <col min="1513" max="1513" width="10" style="84" bestFit="1" customWidth="1"/>
    <col min="1514" max="1514" width="21.7109375" style="84" bestFit="1" customWidth="1"/>
    <col min="1515" max="1515" width="11.28515625" style="84" customWidth="1"/>
    <col min="1516" max="1516" width="8.28515625" style="84" bestFit="1" customWidth="1"/>
    <col min="1517" max="1517" width="9" style="84" customWidth="1"/>
    <col min="1518" max="1757" width="8.85546875" style="84"/>
    <col min="1758" max="1758" width="20.28515625" style="84" customWidth="1"/>
    <col min="1759" max="1759" width="12.140625" style="84" bestFit="1" customWidth="1"/>
    <col min="1760" max="1760" width="10.140625" style="84" bestFit="1" customWidth="1"/>
    <col min="1761" max="1761" width="16.5703125" style="84" bestFit="1" customWidth="1"/>
    <col min="1762" max="1762" width="11.28515625" style="84" bestFit="1" customWidth="1"/>
    <col min="1763" max="1763" width="19.5703125" style="84" customWidth="1"/>
    <col min="1764" max="1764" width="10.85546875" style="84" bestFit="1" customWidth="1"/>
    <col min="1765" max="1765" width="46" style="84" customWidth="1"/>
    <col min="1766" max="1766" width="14" style="84" bestFit="1" customWidth="1"/>
    <col min="1767" max="1767" width="10.7109375" style="84" bestFit="1" customWidth="1"/>
    <col min="1768" max="1768" width="10.28515625" style="84" customWidth="1"/>
    <col min="1769" max="1769" width="10" style="84" bestFit="1" customWidth="1"/>
    <col min="1770" max="1770" width="21.7109375" style="84" bestFit="1" customWidth="1"/>
    <col min="1771" max="1771" width="11.28515625" style="84" customWidth="1"/>
    <col min="1772" max="1772" width="8.28515625" style="84" bestFit="1" customWidth="1"/>
    <col min="1773" max="1773" width="9" style="84" customWidth="1"/>
    <col min="1774" max="2013" width="8.85546875" style="84"/>
    <col min="2014" max="2014" width="20.28515625" style="84" customWidth="1"/>
    <col min="2015" max="2015" width="12.140625" style="84" bestFit="1" customWidth="1"/>
    <col min="2016" max="2016" width="10.140625" style="84" bestFit="1" customWidth="1"/>
    <col min="2017" max="2017" width="16.5703125" style="84" bestFit="1" customWidth="1"/>
    <col min="2018" max="2018" width="11.28515625" style="84" bestFit="1" customWidth="1"/>
    <col min="2019" max="2019" width="19.5703125" style="84" customWidth="1"/>
    <col min="2020" max="2020" width="10.85546875" style="84" bestFit="1" customWidth="1"/>
    <col min="2021" max="2021" width="46" style="84" customWidth="1"/>
    <col min="2022" max="2022" width="14" style="84" bestFit="1" customWidth="1"/>
    <col min="2023" max="2023" width="10.7109375" style="84" bestFit="1" customWidth="1"/>
    <col min="2024" max="2024" width="10.28515625" style="84" customWidth="1"/>
    <col min="2025" max="2025" width="10" style="84" bestFit="1" customWidth="1"/>
    <col min="2026" max="2026" width="21.7109375" style="84" bestFit="1" customWidth="1"/>
    <col min="2027" max="2027" width="11.28515625" style="84" customWidth="1"/>
    <col min="2028" max="2028" width="8.28515625" style="84" bestFit="1" customWidth="1"/>
    <col min="2029" max="2029" width="9" style="84" customWidth="1"/>
    <col min="2030" max="2269" width="8.85546875" style="84"/>
    <col min="2270" max="2270" width="20.28515625" style="84" customWidth="1"/>
    <col min="2271" max="2271" width="12.140625" style="84" bestFit="1" customWidth="1"/>
    <col min="2272" max="2272" width="10.140625" style="84" bestFit="1" customWidth="1"/>
    <col min="2273" max="2273" width="16.5703125" style="84" bestFit="1" customWidth="1"/>
    <col min="2274" max="2274" width="11.28515625" style="84" bestFit="1" customWidth="1"/>
    <col min="2275" max="2275" width="19.5703125" style="84" customWidth="1"/>
    <col min="2276" max="2276" width="10.85546875" style="84" bestFit="1" customWidth="1"/>
    <col min="2277" max="2277" width="46" style="84" customWidth="1"/>
    <col min="2278" max="2278" width="14" style="84" bestFit="1" customWidth="1"/>
    <col min="2279" max="2279" width="10.7109375" style="84" bestFit="1" customWidth="1"/>
    <col min="2280" max="2280" width="10.28515625" style="84" customWidth="1"/>
    <col min="2281" max="2281" width="10" style="84" bestFit="1" customWidth="1"/>
    <col min="2282" max="2282" width="21.7109375" style="84" bestFit="1" customWidth="1"/>
    <col min="2283" max="2283" width="11.28515625" style="84" customWidth="1"/>
    <col min="2284" max="2284" width="8.28515625" style="84" bestFit="1" customWidth="1"/>
    <col min="2285" max="2285" width="9" style="84" customWidth="1"/>
    <col min="2286" max="2525" width="8.85546875" style="84"/>
    <col min="2526" max="2526" width="20.28515625" style="84" customWidth="1"/>
    <col min="2527" max="2527" width="12.140625" style="84" bestFit="1" customWidth="1"/>
    <col min="2528" max="2528" width="10.140625" style="84" bestFit="1" customWidth="1"/>
    <col min="2529" max="2529" width="16.5703125" style="84" bestFit="1" customWidth="1"/>
    <col min="2530" max="2530" width="11.28515625" style="84" bestFit="1" customWidth="1"/>
    <col min="2531" max="2531" width="19.5703125" style="84" customWidth="1"/>
    <col min="2532" max="2532" width="10.85546875" style="84" bestFit="1" customWidth="1"/>
    <col min="2533" max="2533" width="46" style="84" customWidth="1"/>
    <col min="2534" max="2534" width="14" style="84" bestFit="1" customWidth="1"/>
    <col min="2535" max="2535" width="10.7109375" style="84" bestFit="1" customWidth="1"/>
    <col min="2536" max="2536" width="10.28515625" style="84" customWidth="1"/>
    <col min="2537" max="2537" width="10" style="84" bestFit="1" customWidth="1"/>
    <col min="2538" max="2538" width="21.7109375" style="84" bestFit="1" customWidth="1"/>
    <col min="2539" max="2539" width="11.28515625" style="84" customWidth="1"/>
    <col min="2540" max="2540" width="8.28515625" style="84" bestFit="1" customWidth="1"/>
    <col min="2541" max="2541" width="9" style="84" customWidth="1"/>
    <col min="2542" max="2781" width="8.85546875" style="84"/>
    <col min="2782" max="2782" width="20.28515625" style="84" customWidth="1"/>
    <col min="2783" max="2783" width="12.140625" style="84" bestFit="1" customWidth="1"/>
    <col min="2784" max="2784" width="10.140625" style="84" bestFit="1" customWidth="1"/>
    <col min="2785" max="2785" width="16.5703125" style="84" bestFit="1" customWidth="1"/>
    <col min="2786" max="2786" width="11.28515625" style="84" bestFit="1" customWidth="1"/>
    <col min="2787" max="2787" width="19.5703125" style="84" customWidth="1"/>
    <col min="2788" max="2788" width="10.85546875" style="84" bestFit="1" customWidth="1"/>
    <col min="2789" max="2789" width="46" style="84" customWidth="1"/>
    <col min="2790" max="2790" width="14" style="84" bestFit="1" customWidth="1"/>
    <col min="2791" max="2791" width="10.7109375" style="84" bestFit="1" customWidth="1"/>
    <col min="2792" max="2792" width="10.28515625" style="84" customWidth="1"/>
    <col min="2793" max="2793" width="10" style="84" bestFit="1" customWidth="1"/>
    <col min="2794" max="2794" width="21.7109375" style="84" bestFit="1" customWidth="1"/>
    <col min="2795" max="2795" width="11.28515625" style="84" customWidth="1"/>
    <col min="2796" max="2796" width="8.28515625" style="84" bestFit="1" customWidth="1"/>
    <col min="2797" max="2797" width="9" style="84" customWidth="1"/>
    <col min="2798" max="3037" width="8.85546875" style="84"/>
    <col min="3038" max="3038" width="20.28515625" style="84" customWidth="1"/>
    <col min="3039" max="3039" width="12.140625" style="84" bestFit="1" customWidth="1"/>
    <col min="3040" max="3040" width="10.140625" style="84" bestFit="1" customWidth="1"/>
    <col min="3041" max="3041" width="16.5703125" style="84" bestFit="1" customWidth="1"/>
    <col min="3042" max="3042" width="11.28515625" style="84" bestFit="1" customWidth="1"/>
    <col min="3043" max="3043" width="19.5703125" style="84" customWidth="1"/>
    <col min="3044" max="3044" width="10.85546875" style="84" bestFit="1" customWidth="1"/>
    <col min="3045" max="3045" width="46" style="84" customWidth="1"/>
    <col min="3046" max="3046" width="14" style="84" bestFit="1" customWidth="1"/>
    <col min="3047" max="3047" width="10.7109375" style="84" bestFit="1" customWidth="1"/>
    <col min="3048" max="3048" width="10.28515625" style="84" customWidth="1"/>
    <col min="3049" max="3049" width="10" style="84" bestFit="1" customWidth="1"/>
    <col min="3050" max="3050" width="21.7109375" style="84" bestFit="1" customWidth="1"/>
    <col min="3051" max="3051" width="11.28515625" style="84" customWidth="1"/>
    <col min="3052" max="3052" width="8.28515625" style="84" bestFit="1" customWidth="1"/>
    <col min="3053" max="3053" width="9" style="84" customWidth="1"/>
    <col min="3054" max="3293" width="8.85546875" style="84"/>
    <col min="3294" max="3294" width="20.28515625" style="84" customWidth="1"/>
    <col min="3295" max="3295" width="12.140625" style="84" bestFit="1" customWidth="1"/>
    <col min="3296" max="3296" width="10.140625" style="84" bestFit="1" customWidth="1"/>
    <col min="3297" max="3297" width="16.5703125" style="84" bestFit="1" customWidth="1"/>
    <col min="3298" max="3298" width="11.28515625" style="84" bestFit="1" customWidth="1"/>
    <col min="3299" max="3299" width="19.5703125" style="84" customWidth="1"/>
    <col min="3300" max="3300" width="10.85546875" style="84" bestFit="1" customWidth="1"/>
    <col min="3301" max="3301" width="46" style="84" customWidth="1"/>
    <col min="3302" max="3302" width="14" style="84" bestFit="1" customWidth="1"/>
    <col min="3303" max="3303" width="10.7109375" style="84" bestFit="1" customWidth="1"/>
    <col min="3304" max="3304" width="10.28515625" style="84" customWidth="1"/>
    <col min="3305" max="3305" width="10" style="84" bestFit="1" customWidth="1"/>
    <col min="3306" max="3306" width="21.7109375" style="84" bestFit="1" customWidth="1"/>
    <col min="3307" max="3307" width="11.28515625" style="84" customWidth="1"/>
    <col min="3308" max="3308" width="8.28515625" style="84" bestFit="1" customWidth="1"/>
    <col min="3309" max="3309" width="9" style="84" customWidth="1"/>
    <col min="3310" max="3549" width="8.85546875" style="84"/>
    <col min="3550" max="3550" width="20.28515625" style="84" customWidth="1"/>
    <col min="3551" max="3551" width="12.140625" style="84" bestFit="1" customWidth="1"/>
    <col min="3552" max="3552" width="10.140625" style="84" bestFit="1" customWidth="1"/>
    <col min="3553" max="3553" width="16.5703125" style="84" bestFit="1" customWidth="1"/>
    <col min="3554" max="3554" width="11.28515625" style="84" bestFit="1" customWidth="1"/>
    <col min="3555" max="3555" width="19.5703125" style="84" customWidth="1"/>
    <col min="3556" max="3556" width="10.85546875" style="84" bestFit="1" customWidth="1"/>
    <col min="3557" max="3557" width="46" style="84" customWidth="1"/>
    <col min="3558" max="3558" width="14" style="84" bestFit="1" customWidth="1"/>
    <col min="3559" max="3559" width="10.7109375" style="84" bestFit="1" customWidth="1"/>
    <col min="3560" max="3560" width="10.28515625" style="84" customWidth="1"/>
    <col min="3561" max="3561" width="10" style="84" bestFit="1" customWidth="1"/>
    <col min="3562" max="3562" width="21.7109375" style="84" bestFit="1" customWidth="1"/>
    <col min="3563" max="3563" width="11.28515625" style="84" customWidth="1"/>
    <col min="3564" max="3564" width="8.28515625" style="84" bestFit="1" customWidth="1"/>
    <col min="3565" max="3565" width="9" style="84" customWidth="1"/>
    <col min="3566" max="3805" width="8.85546875" style="84"/>
    <col min="3806" max="3806" width="20.28515625" style="84" customWidth="1"/>
    <col min="3807" max="3807" width="12.140625" style="84" bestFit="1" customWidth="1"/>
    <col min="3808" max="3808" width="10.140625" style="84" bestFit="1" customWidth="1"/>
    <col min="3809" max="3809" width="16.5703125" style="84" bestFit="1" customWidth="1"/>
    <col min="3810" max="3810" width="11.28515625" style="84" bestFit="1" customWidth="1"/>
    <col min="3811" max="3811" width="19.5703125" style="84" customWidth="1"/>
    <col min="3812" max="3812" width="10.85546875" style="84" bestFit="1" customWidth="1"/>
    <col min="3813" max="3813" width="46" style="84" customWidth="1"/>
    <col min="3814" max="3814" width="14" style="84" bestFit="1" customWidth="1"/>
    <col min="3815" max="3815" width="10.7109375" style="84" bestFit="1" customWidth="1"/>
    <col min="3816" max="3816" width="10.28515625" style="84" customWidth="1"/>
    <col min="3817" max="3817" width="10" style="84" bestFit="1" customWidth="1"/>
    <col min="3818" max="3818" width="21.7109375" style="84" bestFit="1" customWidth="1"/>
    <col min="3819" max="3819" width="11.28515625" style="84" customWidth="1"/>
    <col min="3820" max="3820" width="8.28515625" style="84" bestFit="1" customWidth="1"/>
    <col min="3821" max="3821" width="9" style="84" customWidth="1"/>
    <col min="3822" max="4061" width="8.85546875" style="84"/>
    <col min="4062" max="4062" width="20.28515625" style="84" customWidth="1"/>
    <col min="4063" max="4063" width="12.140625" style="84" bestFit="1" customWidth="1"/>
    <col min="4064" max="4064" width="10.140625" style="84" bestFit="1" customWidth="1"/>
    <col min="4065" max="4065" width="16.5703125" style="84" bestFit="1" customWidth="1"/>
    <col min="4066" max="4066" width="11.28515625" style="84" bestFit="1" customWidth="1"/>
    <col min="4067" max="4067" width="19.5703125" style="84" customWidth="1"/>
    <col min="4068" max="4068" width="10.85546875" style="84" bestFit="1" customWidth="1"/>
    <col min="4069" max="4069" width="46" style="84" customWidth="1"/>
    <col min="4070" max="4070" width="14" style="84" bestFit="1" customWidth="1"/>
    <col min="4071" max="4071" width="10.7109375" style="84" bestFit="1" customWidth="1"/>
    <col min="4072" max="4072" width="10.28515625" style="84" customWidth="1"/>
    <col min="4073" max="4073" width="10" style="84" bestFit="1" customWidth="1"/>
    <col min="4074" max="4074" width="21.7109375" style="84" bestFit="1" customWidth="1"/>
    <col min="4075" max="4075" width="11.28515625" style="84" customWidth="1"/>
    <col min="4076" max="4076" width="8.28515625" style="84" bestFit="1" customWidth="1"/>
    <col min="4077" max="4077" width="9" style="84" customWidth="1"/>
    <col min="4078" max="4317" width="8.85546875" style="84"/>
    <col min="4318" max="4318" width="20.28515625" style="84" customWidth="1"/>
    <col min="4319" max="4319" width="12.140625" style="84" bestFit="1" customWidth="1"/>
    <col min="4320" max="4320" width="10.140625" style="84" bestFit="1" customWidth="1"/>
    <col min="4321" max="4321" width="16.5703125" style="84" bestFit="1" customWidth="1"/>
    <col min="4322" max="4322" width="11.28515625" style="84" bestFit="1" customWidth="1"/>
    <col min="4323" max="4323" width="19.5703125" style="84" customWidth="1"/>
    <col min="4324" max="4324" width="10.85546875" style="84" bestFit="1" customWidth="1"/>
    <col min="4325" max="4325" width="46" style="84" customWidth="1"/>
    <col min="4326" max="4326" width="14" style="84" bestFit="1" customWidth="1"/>
    <col min="4327" max="4327" width="10.7109375" style="84" bestFit="1" customWidth="1"/>
    <col min="4328" max="4328" width="10.28515625" style="84" customWidth="1"/>
    <col min="4329" max="4329" width="10" style="84" bestFit="1" customWidth="1"/>
    <col min="4330" max="4330" width="21.7109375" style="84" bestFit="1" customWidth="1"/>
    <col min="4331" max="4331" width="11.28515625" style="84" customWidth="1"/>
    <col min="4332" max="4332" width="8.28515625" style="84" bestFit="1" customWidth="1"/>
    <col min="4333" max="4333" width="9" style="84" customWidth="1"/>
    <col min="4334" max="4573" width="8.85546875" style="84"/>
    <col min="4574" max="4574" width="20.28515625" style="84" customWidth="1"/>
    <col min="4575" max="4575" width="12.140625" style="84" bestFit="1" customWidth="1"/>
    <col min="4576" max="4576" width="10.140625" style="84" bestFit="1" customWidth="1"/>
    <col min="4577" max="4577" width="16.5703125" style="84" bestFit="1" customWidth="1"/>
    <col min="4578" max="4578" width="11.28515625" style="84" bestFit="1" customWidth="1"/>
    <col min="4579" max="4579" width="19.5703125" style="84" customWidth="1"/>
    <col min="4580" max="4580" width="10.85546875" style="84" bestFit="1" customWidth="1"/>
    <col min="4581" max="4581" width="46" style="84" customWidth="1"/>
    <col min="4582" max="4582" width="14" style="84" bestFit="1" customWidth="1"/>
    <col min="4583" max="4583" width="10.7109375" style="84" bestFit="1" customWidth="1"/>
    <col min="4584" max="4584" width="10.28515625" style="84" customWidth="1"/>
    <col min="4585" max="4585" width="10" style="84" bestFit="1" customWidth="1"/>
    <col min="4586" max="4586" width="21.7109375" style="84" bestFit="1" customWidth="1"/>
    <col min="4587" max="4587" width="11.28515625" style="84" customWidth="1"/>
    <col min="4588" max="4588" width="8.28515625" style="84" bestFit="1" customWidth="1"/>
    <col min="4589" max="4589" width="9" style="84" customWidth="1"/>
    <col min="4590" max="4829" width="8.85546875" style="84"/>
    <col min="4830" max="4830" width="20.28515625" style="84" customWidth="1"/>
    <col min="4831" max="4831" width="12.140625" style="84" bestFit="1" customWidth="1"/>
    <col min="4832" max="4832" width="10.140625" style="84" bestFit="1" customWidth="1"/>
    <col min="4833" max="4833" width="16.5703125" style="84" bestFit="1" customWidth="1"/>
    <col min="4834" max="4834" width="11.28515625" style="84" bestFit="1" customWidth="1"/>
    <col min="4835" max="4835" width="19.5703125" style="84" customWidth="1"/>
    <col min="4836" max="4836" width="10.85546875" style="84" bestFit="1" customWidth="1"/>
    <col min="4837" max="4837" width="46" style="84" customWidth="1"/>
    <col min="4838" max="4838" width="14" style="84" bestFit="1" customWidth="1"/>
    <col min="4839" max="4839" width="10.7109375" style="84" bestFit="1" customWidth="1"/>
    <col min="4840" max="4840" width="10.28515625" style="84" customWidth="1"/>
    <col min="4841" max="4841" width="10" style="84" bestFit="1" customWidth="1"/>
    <col min="4842" max="4842" width="21.7109375" style="84" bestFit="1" customWidth="1"/>
    <col min="4843" max="4843" width="11.28515625" style="84" customWidth="1"/>
    <col min="4844" max="4844" width="8.28515625" style="84" bestFit="1" customWidth="1"/>
    <col min="4845" max="4845" width="9" style="84" customWidth="1"/>
    <col min="4846" max="5085" width="8.85546875" style="84"/>
    <col min="5086" max="5086" width="20.28515625" style="84" customWidth="1"/>
    <col min="5087" max="5087" width="12.140625" style="84" bestFit="1" customWidth="1"/>
    <col min="5088" max="5088" width="10.140625" style="84" bestFit="1" customWidth="1"/>
    <col min="5089" max="5089" width="16.5703125" style="84" bestFit="1" customWidth="1"/>
    <col min="5090" max="5090" width="11.28515625" style="84" bestFit="1" customWidth="1"/>
    <col min="5091" max="5091" width="19.5703125" style="84" customWidth="1"/>
    <col min="5092" max="5092" width="10.85546875" style="84" bestFit="1" customWidth="1"/>
    <col min="5093" max="5093" width="46" style="84" customWidth="1"/>
    <col min="5094" max="5094" width="14" style="84" bestFit="1" customWidth="1"/>
    <col min="5095" max="5095" width="10.7109375" style="84" bestFit="1" customWidth="1"/>
    <col min="5096" max="5096" width="10.28515625" style="84" customWidth="1"/>
    <col min="5097" max="5097" width="10" style="84" bestFit="1" customWidth="1"/>
    <col min="5098" max="5098" width="21.7109375" style="84" bestFit="1" customWidth="1"/>
    <col min="5099" max="5099" width="11.28515625" style="84" customWidth="1"/>
    <col min="5100" max="5100" width="8.28515625" style="84" bestFit="1" customWidth="1"/>
    <col min="5101" max="5101" width="9" style="84" customWidth="1"/>
    <col min="5102" max="5341" width="8.85546875" style="84"/>
    <col min="5342" max="5342" width="20.28515625" style="84" customWidth="1"/>
    <col min="5343" max="5343" width="12.140625" style="84" bestFit="1" customWidth="1"/>
    <col min="5344" max="5344" width="10.140625" style="84" bestFit="1" customWidth="1"/>
    <col min="5345" max="5345" width="16.5703125" style="84" bestFit="1" customWidth="1"/>
    <col min="5346" max="5346" width="11.28515625" style="84" bestFit="1" customWidth="1"/>
    <col min="5347" max="5347" width="19.5703125" style="84" customWidth="1"/>
    <col min="5348" max="5348" width="10.85546875" style="84" bestFit="1" customWidth="1"/>
    <col min="5349" max="5349" width="46" style="84" customWidth="1"/>
    <col min="5350" max="5350" width="14" style="84" bestFit="1" customWidth="1"/>
    <col min="5351" max="5351" width="10.7109375" style="84" bestFit="1" customWidth="1"/>
    <col min="5352" max="5352" width="10.28515625" style="84" customWidth="1"/>
    <col min="5353" max="5353" width="10" style="84" bestFit="1" customWidth="1"/>
    <col min="5354" max="5354" width="21.7109375" style="84" bestFit="1" customWidth="1"/>
    <col min="5355" max="5355" width="11.28515625" style="84" customWidth="1"/>
    <col min="5356" max="5356" width="8.28515625" style="84" bestFit="1" customWidth="1"/>
    <col min="5357" max="5357" width="9" style="84" customWidth="1"/>
    <col min="5358" max="5597" width="8.85546875" style="84"/>
    <col min="5598" max="5598" width="20.28515625" style="84" customWidth="1"/>
    <col min="5599" max="5599" width="12.140625" style="84" bestFit="1" customWidth="1"/>
    <col min="5600" max="5600" width="10.140625" style="84" bestFit="1" customWidth="1"/>
    <col min="5601" max="5601" width="16.5703125" style="84" bestFit="1" customWidth="1"/>
    <col min="5602" max="5602" width="11.28515625" style="84" bestFit="1" customWidth="1"/>
    <col min="5603" max="5603" width="19.5703125" style="84" customWidth="1"/>
    <col min="5604" max="5604" width="10.85546875" style="84" bestFit="1" customWidth="1"/>
    <col min="5605" max="5605" width="46" style="84" customWidth="1"/>
    <col min="5606" max="5606" width="14" style="84" bestFit="1" customWidth="1"/>
    <col min="5607" max="5607" width="10.7109375" style="84" bestFit="1" customWidth="1"/>
    <col min="5608" max="5608" width="10.28515625" style="84" customWidth="1"/>
    <col min="5609" max="5609" width="10" style="84" bestFit="1" customWidth="1"/>
    <col min="5610" max="5610" width="21.7109375" style="84" bestFit="1" customWidth="1"/>
    <col min="5611" max="5611" width="11.28515625" style="84" customWidth="1"/>
    <col min="5612" max="5612" width="8.28515625" style="84" bestFit="1" customWidth="1"/>
    <col min="5613" max="5613" width="9" style="84" customWidth="1"/>
    <col min="5614" max="5853" width="8.85546875" style="84"/>
    <col min="5854" max="5854" width="20.28515625" style="84" customWidth="1"/>
    <col min="5855" max="5855" width="12.140625" style="84" bestFit="1" customWidth="1"/>
    <col min="5856" max="5856" width="10.140625" style="84" bestFit="1" customWidth="1"/>
    <col min="5857" max="5857" width="16.5703125" style="84" bestFit="1" customWidth="1"/>
    <col min="5858" max="5858" width="11.28515625" style="84" bestFit="1" customWidth="1"/>
    <col min="5859" max="5859" width="19.5703125" style="84" customWidth="1"/>
    <col min="5860" max="5860" width="10.85546875" style="84" bestFit="1" customWidth="1"/>
    <col min="5861" max="5861" width="46" style="84" customWidth="1"/>
    <col min="5862" max="5862" width="14" style="84" bestFit="1" customWidth="1"/>
    <col min="5863" max="5863" width="10.7109375" style="84" bestFit="1" customWidth="1"/>
    <col min="5864" max="5864" width="10.28515625" style="84" customWidth="1"/>
    <col min="5865" max="5865" width="10" style="84" bestFit="1" customWidth="1"/>
    <col min="5866" max="5866" width="21.7109375" style="84" bestFit="1" customWidth="1"/>
    <col min="5867" max="5867" width="11.28515625" style="84" customWidth="1"/>
    <col min="5868" max="5868" width="8.28515625" style="84" bestFit="1" customWidth="1"/>
    <col min="5869" max="5869" width="9" style="84" customWidth="1"/>
    <col min="5870" max="6109" width="8.85546875" style="84"/>
    <col min="6110" max="6110" width="20.28515625" style="84" customWidth="1"/>
    <col min="6111" max="6111" width="12.140625" style="84" bestFit="1" customWidth="1"/>
    <col min="6112" max="6112" width="10.140625" style="84" bestFit="1" customWidth="1"/>
    <col min="6113" max="6113" width="16.5703125" style="84" bestFit="1" customWidth="1"/>
    <col min="6114" max="6114" width="11.28515625" style="84" bestFit="1" customWidth="1"/>
    <col min="6115" max="6115" width="19.5703125" style="84" customWidth="1"/>
    <col min="6116" max="6116" width="10.85546875" style="84" bestFit="1" customWidth="1"/>
    <col min="6117" max="6117" width="46" style="84" customWidth="1"/>
    <col min="6118" max="6118" width="14" style="84" bestFit="1" customWidth="1"/>
    <col min="6119" max="6119" width="10.7109375" style="84" bestFit="1" customWidth="1"/>
    <col min="6120" max="6120" width="10.28515625" style="84" customWidth="1"/>
    <col min="6121" max="6121" width="10" style="84" bestFit="1" customWidth="1"/>
    <col min="6122" max="6122" width="21.7109375" style="84" bestFit="1" customWidth="1"/>
    <col min="6123" max="6123" width="11.28515625" style="84" customWidth="1"/>
    <col min="6124" max="6124" width="8.28515625" style="84" bestFit="1" customWidth="1"/>
    <col min="6125" max="6125" width="9" style="84" customWidth="1"/>
    <col min="6126" max="6365" width="8.85546875" style="84"/>
    <col min="6366" max="6366" width="20.28515625" style="84" customWidth="1"/>
    <col min="6367" max="6367" width="12.140625" style="84" bestFit="1" customWidth="1"/>
    <col min="6368" max="6368" width="10.140625" style="84" bestFit="1" customWidth="1"/>
    <col min="6369" max="6369" width="16.5703125" style="84" bestFit="1" customWidth="1"/>
    <col min="6370" max="6370" width="11.28515625" style="84" bestFit="1" customWidth="1"/>
    <col min="6371" max="6371" width="19.5703125" style="84" customWidth="1"/>
    <col min="6372" max="6372" width="10.85546875" style="84" bestFit="1" customWidth="1"/>
    <col min="6373" max="6373" width="46" style="84" customWidth="1"/>
    <col min="6374" max="6374" width="14" style="84" bestFit="1" customWidth="1"/>
    <col min="6375" max="6375" width="10.7109375" style="84" bestFit="1" customWidth="1"/>
    <col min="6376" max="6376" width="10.28515625" style="84" customWidth="1"/>
    <col min="6377" max="6377" width="10" style="84" bestFit="1" customWidth="1"/>
    <col min="6378" max="6378" width="21.7109375" style="84" bestFit="1" customWidth="1"/>
    <col min="6379" max="6379" width="11.28515625" style="84" customWidth="1"/>
    <col min="6380" max="6380" width="8.28515625" style="84" bestFit="1" customWidth="1"/>
    <col min="6381" max="6381" width="9" style="84" customWidth="1"/>
    <col min="6382" max="6621" width="8.85546875" style="84"/>
    <col min="6622" max="6622" width="20.28515625" style="84" customWidth="1"/>
    <col min="6623" max="6623" width="12.140625" style="84" bestFit="1" customWidth="1"/>
    <col min="6624" max="6624" width="10.140625" style="84" bestFit="1" customWidth="1"/>
    <col min="6625" max="6625" width="16.5703125" style="84" bestFit="1" customWidth="1"/>
    <col min="6626" max="6626" width="11.28515625" style="84" bestFit="1" customWidth="1"/>
    <col min="6627" max="6627" width="19.5703125" style="84" customWidth="1"/>
    <col min="6628" max="6628" width="10.85546875" style="84" bestFit="1" customWidth="1"/>
    <col min="6629" max="6629" width="46" style="84" customWidth="1"/>
    <col min="6630" max="6630" width="14" style="84" bestFit="1" customWidth="1"/>
    <col min="6631" max="6631" width="10.7109375" style="84" bestFit="1" customWidth="1"/>
    <col min="6632" max="6632" width="10.28515625" style="84" customWidth="1"/>
    <col min="6633" max="6633" width="10" style="84" bestFit="1" customWidth="1"/>
    <col min="6634" max="6634" width="21.7109375" style="84" bestFit="1" customWidth="1"/>
    <col min="6635" max="6635" width="11.28515625" style="84" customWidth="1"/>
    <col min="6636" max="6636" width="8.28515625" style="84" bestFit="1" customWidth="1"/>
    <col min="6637" max="6637" width="9" style="84" customWidth="1"/>
    <col min="6638" max="6877" width="8.85546875" style="84"/>
    <col min="6878" max="6878" width="20.28515625" style="84" customWidth="1"/>
    <col min="6879" max="6879" width="12.140625" style="84" bestFit="1" customWidth="1"/>
    <col min="6880" max="6880" width="10.140625" style="84" bestFit="1" customWidth="1"/>
    <col min="6881" max="6881" width="16.5703125" style="84" bestFit="1" customWidth="1"/>
    <col min="6882" max="6882" width="11.28515625" style="84" bestFit="1" customWidth="1"/>
    <col min="6883" max="6883" width="19.5703125" style="84" customWidth="1"/>
    <col min="6884" max="6884" width="10.85546875" style="84" bestFit="1" customWidth="1"/>
    <col min="6885" max="6885" width="46" style="84" customWidth="1"/>
    <col min="6886" max="6886" width="14" style="84" bestFit="1" customWidth="1"/>
    <col min="6887" max="6887" width="10.7109375" style="84" bestFit="1" customWidth="1"/>
    <col min="6888" max="6888" width="10.28515625" style="84" customWidth="1"/>
    <col min="6889" max="6889" width="10" style="84" bestFit="1" customWidth="1"/>
    <col min="6890" max="6890" width="21.7109375" style="84" bestFit="1" customWidth="1"/>
    <col min="6891" max="6891" width="11.28515625" style="84" customWidth="1"/>
    <col min="6892" max="6892" width="8.28515625" style="84" bestFit="1" customWidth="1"/>
    <col min="6893" max="6893" width="9" style="84" customWidth="1"/>
    <col min="6894" max="7133" width="8.85546875" style="84"/>
    <col min="7134" max="7134" width="20.28515625" style="84" customWidth="1"/>
    <col min="7135" max="7135" width="12.140625" style="84" bestFit="1" customWidth="1"/>
    <col min="7136" max="7136" width="10.140625" style="84" bestFit="1" customWidth="1"/>
    <col min="7137" max="7137" width="16.5703125" style="84" bestFit="1" customWidth="1"/>
    <col min="7138" max="7138" width="11.28515625" style="84" bestFit="1" customWidth="1"/>
    <col min="7139" max="7139" width="19.5703125" style="84" customWidth="1"/>
    <col min="7140" max="7140" width="10.85546875" style="84" bestFit="1" customWidth="1"/>
    <col min="7141" max="7141" width="46" style="84" customWidth="1"/>
    <col min="7142" max="7142" width="14" style="84" bestFit="1" customWidth="1"/>
    <col min="7143" max="7143" width="10.7109375" style="84" bestFit="1" customWidth="1"/>
    <col min="7144" max="7144" width="10.28515625" style="84" customWidth="1"/>
    <col min="7145" max="7145" width="10" style="84" bestFit="1" customWidth="1"/>
    <col min="7146" max="7146" width="21.7109375" style="84" bestFit="1" customWidth="1"/>
    <col min="7147" max="7147" width="11.28515625" style="84" customWidth="1"/>
    <col min="7148" max="7148" width="8.28515625" style="84" bestFit="1" customWidth="1"/>
    <col min="7149" max="7149" width="9" style="84" customWidth="1"/>
    <col min="7150" max="7389" width="8.85546875" style="84"/>
    <col min="7390" max="7390" width="20.28515625" style="84" customWidth="1"/>
    <col min="7391" max="7391" width="12.140625" style="84" bestFit="1" customWidth="1"/>
    <col min="7392" max="7392" width="10.140625" style="84" bestFit="1" customWidth="1"/>
    <col min="7393" max="7393" width="16.5703125" style="84" bestFit="1" customWidth="1"/>
    <col min="7394" max="7394" width="11.28515625" style="84" bestFit="1" customWidth="1"/>
    <col min="7395" max="7395" width="19.5703125" style="84" customWidth="1"/>
    <col min="7396" max="7396" width="10.85546875" style="84" bestFit="1" customWidth="1"/>
    <col min="7397" max="7397" width="46" style="84" customWidth="1"/>
    <col min="7398" max="7398" width="14" style="84" bestFit="1" customWidth="1"/>
    <col min="7399" max="7399" width="10.7109375" style="84" bestFit="1" customWidth="1"/>
    <col min="7400" max="7400" width="10.28515625" style="84" customWidth="1"/>
    <col min="7401" max="7401" width="10" style="84" bestFit="1" customWidth="1"/>
    <col min="7402" max="7402" width="21.7109375" style="84" bestFit="1" customWidth="1"/>
    <col min="7403" max="7403" width="11.28515625" style="84" customWidth="1"/>
    <col min="7404" max="7404" width="8.28515625" style="84" bestFit="1" customWidth="1"/>
    <col min="7405" max="7405" width="9" style="84" customWidth="1"/>
    <col min="7406" max="7645" width="8.85546875" style="84"/>
    <col min="7646" max="7646" width="20.28515625" style="84" customWidth="1"/>
    <col min="7647" max="7647" width="12.140625" style="84" bestFit="1" customWidth="1"/>
    <col min="7648" max="7648" width="10.140625" style="84" bestFit="1" customWidth="1"/>
    <col min="7649" max="7649" width="16.5703125" style="84" bestFit="1" customWidth="1"/>
    <col min="7650" max="7650" width="11.28515625" style="84" bestFit="1" customWidth="1"/>
    <col min="7651" max="7651" width="19.5703125" style="84" customWidth="1"/>
    <col min="7652" max="7652" width="10.85546875" style="84" bestFit="1" customWidth="1"/>
    <col min="7653" max="7653" width="46" style="84" customWidth="1"/>
    <col min="7654" max="7654" width="14" style="84" bestFit="1" customWidth="1"/>
    <col min="7655" max="7655" width="10.7109375" style="84" bestFit="1" customWidth="1"/>
    <col min="7656" max="7656" width="10.28515625" style="84" customWidth="1"/>
    <col min="7657" max="7657" width="10" style="84" bestFit="1" customWidth="1"/>
    <col min="7658" max="7658" width="21.7109375" style="84" bestFit="1" customWidth="1"/>
    <col min="7659" max="7659" width="11.28515625" style="84" customWidth="1"/>
    <col min="7660" max="7660" width="8.28515625" style="84" bestFit="1" customWidth="1"/>
    <col min="7661" max="7661" width="9" style="84" customWidth="1"/>
    <col min="7662" max="7901" width="8.85546875" style="84"/>
    <col min="7902" max="7902" width="20.28515625" style="84" customWidth="1"/>
    <col min="7903" max="7903" width="12.140625" style="84" bestFit="1" customWidth="1"/>
    <col min="7904" max="7904" width="10.140625" style="84" bestFit="1" customWidth="1"/>
    <col min="7905" max="7905" width="16.5703125" style="84" bestFit="1" customWidth="1"/>
    <col min="7906" max="7906" width="11.28515625" style="84" bestFit="1" customWidth="1"/>
    <col min="7907" max="7907" width="19.5703125" style="84" customWidth="1"/>
    <col min="7908" max="7908" width="10.85546875" style="84" bestFit="1" customWidth="1"/>
    <col min="7909" max="7909" width="46" style="84" customWidth="1"/>
    <col min="7910" max="7910" width="14" style="84" bestFit="1" customWidth="1"/>
    <col min="7911" max="7911" width="10.7109375" style="84" bestFit="1" customWidth="1"/>
    <col min="7912" max="7912" width="10.28515625" style="84" customWidth="1"/>
    <col min="7913" max="7913" width="10" style="84" bestFit="1" customWidth="1"/>
    <col min="7914" max="7914" width="21.7109375" style="84" bestFit="1" customWidth="1"/>
    <col min="7915" max="7915" width="11.28515625" style="84" customWidth="1"/>
    <col min="7916" max="7916" width="8.28515625" style="84" bestFit="1" customWidth="1"/>
    <col min="7917" max="7917" width="9" style="84" customWidth="1"/>
    <col min="7918" max="8157" width="8.85546875" style="84"/>
    <col min="8158" max="8158" width="20.28515625" style="84" customWidth="1"/>
    <col min="8159" max="8159" width="12.140625" style="84" bestFit="1" customWidth="1"/>
    <col min="8160" max="8160" width="10.140625" style="84" bestFit="1" customWidth="1"/>
    <col min="8161" max="8161" width="16.5703125" style="84" bestFit="1" customWidth="1"/>
    <col min="8162" max="8162" width="11.28515625" style="84" bestFit="1" customWidth="1"/>
    <col min="8163" max="8163" width="19.5703125" style="84" customWidth="1"/>
    <col min="8164" max="8164" width="10.85546875" style="84" bestFit="1" customWidth="1"/>
    <col min="8165" max="8165" width="46" style="84" customWidth="1"/>
    <col min="8166" max="8166" width="14" style="84" bestFit="1" customWidth="1"/>
    <col min="8167" max="8167" width="10.7109375" style="84" bestFit="1" customWidth="1"/>
    <col min="8168" max="8168" width="10.28515625" style="84" customWidth="1"/>
    <col min="8169" max="8169" width="10" style="84" bestFit="1" customWidth="1"/>
    <col min="8170" max="8170" width="21.7109375" style="84" bestFit="1" customWidth="1"/>
    <col min="8171" max="8171" width="11.28515625" style="84" customWidth="1"/>
    <col min="8172" max="8172" width="8.28515625" style="84" bestFit="1" customWidth="1"/>
    <col min="8173" max="8173" width="9" style="84" customWidth="1"/>
    <col min="8174" max="8413" width="8.85546875" style="84"/>
    <col min="8414" max="8414" width="20.28515625" style="84" customWidth="1"/>
    <col min="8415" max="8415" width="12.140625" style="84" bestFit="1" customWidth="1"/>
    <col min="8416" max="8416" width="10.140625" style="84" bestFit="1" customWidth="1"/>
    <col min="8417" max="8417" width="16.5703125" style="84" bestFit="1" customWidth="1"/>
    <col min="8418" max="8418" width="11.28515625" style="84" bestFit="1" customWidth="1"/>
    <col min="8419" max="8419" width="19.5703125" style="84" customWidth="1"/>
    <col min="8420" max="8420" width="10.85546875" style="84" bestFit="1" customWidth="1"/>
    <col min="8421" max="8421" width="46" style="84" customWidth="1"/>
    <col min="8422" max="8422" width="14" style="84" bestFit="1" customWidth="1"/>
    <col min="8423" max="8423" width="10.7109375" style="84" bestFit="1" customWidth="1"/>
    <col min="8424" max="8424" width="10.28515625" style="84" customWidth="1"/>
    <col min="8425" max="8425" width="10" style="84" bestFit="1" customWidth="1"/>
    <col min="8426" max="8426" width="21.7109375" style="84" bestFit="1" customWidth="1"/>
    <col min="8427" max="8427" width="11.28515625" style="84" customWidth="1"/>
    <col min="8428" max="8428" width="8.28515625" style="84" bestFit="1" customWidth="1"/>
    <col min="8429" max="8429" width="9" style="84" customWidth="1"/>
    <col min="8430" max="8669" width="8.85546875" style="84"/>
    <col min="8670" max="8670" width="20.28515625" style="84" customWidth="1"/>
    <col min="8671" max="8671" width="12.140625" style="84" bestFit="1" customWidth="1"/>
    <col min="8672" max="8672" width="10.140625" style="84" bestFit="1" customWidth="1"/>
    <col min="8673" max="8673" width="16.5703125" style="84" bestFit="1" customWidth="1"/>
    <col min="8674" max="8674" width="11.28515625" style="84" bestFit="1" customWidth="1"/>
    <col min="8675" max="8675" width="19.5703125" style="84" customWidth="1"/>
    <col min="8676" max="8676" width="10.85546875" style="84" bestFit="1" customWidth="1"/>
    <col min="8677" max="8677" width="46" style="84" customWidth="1"/>
    <col min="8678" max="8678" width="14" style="84" bestFit="1" customWidth="1"/>
    <col min="8679" max="8679" width="10.7109375" style="84" bestFit="1" customWidth="1"/>
    <col min="8680" max="8680" width="10.28515625" style="84" customWidth="1"/>
    <col min="8681" max="8681" width="10" style="84" bestFit="1" customWidth="1"/>
    <col min="8682" max="8682" width="21.7109375" style="84" bestFit="1" customWidth="1"/>
    <col min="8683" max="8683" width="11.28515625" style="84" customWidth="1"/>
    <col min="8684" max="8684" width="8.28515625" style="84" bestFit="1" customWidth="1"/>
    <col min="8685" max="8685" width="9" style="84" customWidth="1"/>
    <col min="8686" max="8925" width="8.85546875" style="84"/>
    <col min="8926" max="8926" width="20.28515625" style="84" customWidth="1"/>
    <col min="8927" max="8927" width="12.140625" style="84" bestFit="1" customWidth="1"/>
    <col min="8928" max="8928" width="10.140625" style="84" bestFit="1" customWidth="1"/>
    <col min="8929" max="8929" width="16.5703125" style="84" bestFit="1" customWidth="1"/>
    <col min="8930" max="8930" width="11.28515625" style="84" bestFit="1" customWidth="1"/>
    <col min="8931" max="8931" width="19.5703125" style="84" customWidth="1"/>
    <col min="8932" max="8932" width="10.85546875" style="84" bestFit="1" customWidth="1"/>
    <col min="8933" max="8933" width="46" style="84" customWidth="1"/>
    <col min="8934" max="8934" width="14" style="84" bestFit="1" customWidth="1"/>
    <col min="8935" max="8935" width="10.7109375" style="84" bestFit="1" customWidth="1"/>
    <col min="8936" max="8936" width="10.28515625" style="84" customWidth="1"/>
    <col min="8937" max="8937" width="10" style="84" bestFit="1" customWidth="1"/>
    <col min="8938" max="8938" width="21.7109375" style="84" bestFit="1" customWidth="1"/>
    <col min="8939" max="8939" width="11.28515625" style="84" customWidth="1"/>
    <col min="8940" max="8940" width="8.28515625" style="84" bestFit="1" customWidth="1"/>
    <col min="8941" max="8941" width="9" style="84" customWidth="1"/>
    <col min="8942" max="9181" width="8.85546875" style="84"/>
    <col min="9182" max="9182" width="20.28515625" style="84" customWidth="1"/>
    <col min="9183" max="9183" width="12.140625" style="84" bestFit="1" customWidth="1"/>
    <col min="9184" max="9184" width="10.140625" style="84" bestFit="1" customWidth="1"/>
    <col min="9185" max="9185" width="16.5703125" style="84" bestFit="1" customWidth="1"/>
    <col min="9186" max="9186" width="11.28515625" style="84" bestFit="1" customWidth="1"/>
    <col min="9187" max="9187" width="19.5703125" style="84" customWidth="1"/>
    <col min="9188" max="9188" width="10.85546875" style="84" bestFit="1" customWidth="1"/>
    <col min="9189" max="9189" width="46" style="84" customWidth="1"/>
    <col min="9190" max="9190" width="14" style="84" bestFit="1" customWidth="1"/>
    <col min="9191" max="9191" width="10.7109375" style="84" bestFit="1" customWidth="1"/>
    <col min="9192" max="9192" width="10.28515625" style="84" customWidth="1"/>
    <col min="9193" max="9193" width="10" style="84" bestFit="1" customWidth="1"/>
    <col min="9194" max="9194" width="21.7109375" style="84" bestFit="1" customWidth="1"/>
    <col min="9195" max="9195" width="11.28515625" style="84" customWidth="1"/>
    <col min="9196" max="9196" width="8.28515625" style="84" bestFit="1" customWidth="1"/>
    <col min="9197" max="9197" width="9" style="84" customWidth="1"/>
    <col min="9198" max="9437" width="8.85546875" style="84"/>
    <col min="9438" max="9438" width="20.28515625" style="84" customWidth="1"/>
    <col min="9439" max="9439" width="12.140625" style="84" bestFit="1" customWidth="1"/>
    <col min="9440" max="9440" width="10.140625" style="84" bestFit="1" customWidth="1"/>
    <col min="9441" max="9441" width="16.5703125" style="84" bestFit="1" customWidth="1"/>
    <col min="9442" max="9442" width="11.28515625" style="84" bestFit="1" customWidth="1"/>
    <col min="9443" max="9443" width="19.5703125" style="84" customWidth="1"/>
    <col min="9444" max="9444" width="10.85546875" style="84" bestFit="1" customWidth="1"/>
    <col min="9445" max="9445" width="46" style="84" customWidth="1"/>
    <col min="9446" max="9446" width="14" style="84" bestFit="1" customWidth="1"/>
    <col min="9447" max="9447" width="10.7109375" style="84" bestFit="1" customWidth="1"/>
    <col min="9448" max="9448" width="10.28515625" style="84" customWidth="1"/>
    <col min="9449" max="9449" width="10" style="84" bestFit="1" customWidth="1"/>
    <col min="9450" max="9450" width="21.7109375" style="84" bestFit="1" customWidth="1"/>
    <col min="9451" max="9451" width="11.28515625" style="84" customWidth="1"/>
    <col min="9452" max="9452" width="8.28515625" style="84" bestFit="1" customWidth="1"/>
    <col min="9453" max="9453" width="9" style="84" customWidth="1"/>
    <col min="9454" max="9693" width="8.85546875" style="84"/>
    <col min="9694" max="9694" width="20.28515625" style="84" customWidth="1"/>
    <col min="9695" max="9695" width="12.140625" style="84" bestFit="1" customWidth="1"/>
    <col min="9696" max="9696" width="10.140625" style="84" bestFit="1" customWidth="1"/>
    <col min="9697" max="9697" width="16.5703125" style="84" bestFit="1" customWidth="1"/>
    <col min="9698" max="9698" width="11.28515625" style="84" bestFit="1" customWidth="1"/>
    <col min="9699" max="9699" width="19.5703125" style="84" customWidth="1"/>
    <col min="9700" max="9700" width="10.85546875" style="84" bestFit="1" customWidth="1"/>
    <col min="9701" max="9701" width="46" style="84" customWidth="1"/>
    <col min="9702" max="9702" width="14" style="84" bestFit="1" customWidth="1"/>
    <col min="9703" max="9703" width="10.7109375" style="84" bestFit="1" customWidth="1"/>
    <col min="9704" max="9704" width="10.28515625" style="84" customWidth="1"/>
    <col min="9705" max="9705" width="10" style="84" bestFit="1" customWidth="1"/>
    <col min="9706" max="9706" width="21.7109375" style="84" bestFit="1" customWidth="1"/>
    <col min="9707" max="9707" width="11.28515625" style="84" customWidth="1"/>
    <col min="9708" max="9708" width="8.28515625" style="84" bestFit="1" customWidth="1"/>
    <col min="9709" max="9709" width="9" style="84" customWidth="1"/>
    <col min="9710" max="9949" width="8.85546875" style="84"/>
    <col min="9950" max="9950" width="20.28515625" style="84" customWidth="1"/>
    <col min="9951" max="9951" width="12.140625" style="84" bestFit="1" customWidth="1"/>
    <col min="9952" max="9952" width="10.140625" style="84" bestFit="1" customWidth="1"/>
    <col min="9953" max="9953" width="16.5703125" style="84" bestFit="1" customWidth="1"/>
    <col min="9954" max="9954" width="11.28515625" style="84" bestFit="1" customWidth="1"/>
    <col min="9955" max="9955" width="19.5703125" style="84" customWidth="1"/>
    <col min="9956" max="9956" width="10.85546875" style="84" bestFit="1" customWidth="1"/>
    <col min="9957" max="9957" width="46" style="84" customWidth="1"/>
    <col min="9958" max="9958" width="14" style="84" bestFit="1" customWidth="1"/>
    <col min="9959" max="9959" width="10.7109375" style="84" bestFit="1" customWidth="1"/>
    <col min="9960" max="9960" width="10.28515625" style="84" customWidth="1"/>
    <col min="9961" max="9961" width="10" style="84" bestFit="1" customWidth="1"/>
    <col min="9962" max="9962" width="21.7109375" style="84" bestFit="1" customWidth="1"/>
    <col min="9963" max="9963" width="11.28515625" style="84" customWidth="1"/>
    <col min="9964" max="9964" width="8.28515625" style="84" bestFit="1" customWidth="1"/>
    <col min="9965" max="9965" width="9" style="84" customWidth="1"/>
    <col min="9966" max="10205" width="8.85546875" style="84"/>
    <col min="10206" max="10206" width="20.28515625" style="84" customWidth="1"/>
    <col min="10207" max="10207" width="12.140625" style="84" bestFit="1" customWidth="1"/>
    <col min="10208" max="10208" width="10.140625" style="84" bestFit="1" customWidth="1"/>
    <col min="10209" max="10209" width="16.5703125" style="84" bestFit="1" customWidth="1"/>
    <col min="10210" max="10210" width="11.28515625" style="84" bestFit="1" customWidth="1"/>
    <col min="10211" max="10211" width="19.5703125" style="84" customWidth="1"/>
    <col min="10212" max="10212" width="10.85546875" style="84" bestFit="1" customWidth="1"/>
    <col min="10213" max="10213" width="46" style="84" customWidth="1"/>
    <col min="10214" max="10214" width="14" style="84" bestFit="1" customWidth="1"/>
    <col min="10215" max="10215" width="10.7109375" style="84" bestFit="1" customWidth="1"/>
    <col min="10216" max="10216" width="10.28515625" style="84" customWidth="1"/>
    <col min="10217" max="10217" width="10" style="84" bestFit="1" customWidth="1"/>
    <col min="10218" max="10218" width="21.7109375" style="84" bestFit="1" customWidth="1"/>
    <col min="10219" max="10219" width="11.28515625" style="84" customWidth="1"/>
    <col min="10220" max="10220" width="8.28515625" style="84" bestFit="1" customWidth="1"/>
    <col min="10221" max="10221" width="9" style="84" customWidth="1"/>
    <col min="10222" max="10461" width="8.85546875" style="84"/>
    <col min="10462" max="10462" width="20.28515625" style="84" customWidth="1"/>
    <col min="10463" max="10463" width="12.140625" style="84" bestFit="1" customWidth="1"/>
    <col min="10464" max="10464" width="10.140625" style="84" bestFit="1" customWidth="1"/>
    <col min="10465" max="10465" width="16.5703125" style="84" bestFit="1" customWidth="1"/>
    <col min="10466" max="10466" width="11.28515625" style="84" bestFit="1" customWidth="1"/>
    <col min="10467" max="10467" width="19.5703125" style="84" customWidth="1"/>
    <col min="10468" max="10468" width="10.85546875" style="84" bestFit="1" customWidth="1"/>
    <col min="10469" max="10469" width="46" style="84" customWidth="1"/>
    <col min="10470" max="10470" width="14" style="84" bestFit="1" customWidth="1"/>
    <col min="10471" max="10471" width="10.7109375" style="84" bestFit="1" customWidth="1"/>
    <col min="10472" max="10472" width="10.28515625" style="84" customWidth="1"/>
    <col min="10473" max="10473" width="10" style="84" bestFit="1" customWidth="1"/>
    <col min="10474" max="10474" width="21.7109375" style="84" bestFit="1" customWidth="1"/>
    <col min="10475" max="10475" width="11.28515625" style="84" customWidth="1"/>
    <col min="10476" max="10476" width="8.28515625" style="84" bestFit="1" customWidth="1"/>
    <col min="10477" max="10477" width="9" style="84" customWidth="1"/>
    <col min="10478" max="10717" width="8.85546875" style="84"/>
    <col min="10718" max="10718" width="20.28515625" style="84" customWidth="1"/>
    <col min="10719" max="10719" width="12.140625" style="84" bestFit="1" customWidth="1"/>
    <col min="10720" max="10720" width="10.140625" style="84" bestFit="1" customWidth="1"/>
    <col min="10721" max="10721" width="16.5703125" style="84" bestFit="1" customWidth="1"/>
    <col min="10722" max="10722" width="11.28515625" style="84" bestFit="1" customWidth="1"/>
    <col min="10723" max="10723" width="19.5703125" style="84" customWidth="1"/>
    <col min="10724" max="10724" width="10.85546875" style="84" bestFit="1" customWidth="1"/>
    <col min="10725" max="10725" width="46" style="84" customWidth="1"/>
    <col min="10726" max="10726" width="14" style="84" bestFit="1" customWidth="1"/>
    <col min="10727" max="10727" width="10.7109375" style="84" bestFit="1" customWidth="1"/>
    <col min="10728" max="10728" width="10.28515625" style="84" customWidth="1"/>
    <col min="10729" max="10729" width="10" style="84" bestFit="1" customWidth="1"/>
    <col min="10730" max="10730" width="21.7109375" style="84" bestFit="1" customWidth="1"/>
    <col min="10731" max="10731" width="11.28515625" style="84" customWidth="1"/>
    <col min="10732" max="10732" width="8.28515625" style="84" bestFit="1" customWidth="1"/>
    <col min="10733" max="10733" width="9" style="84" customWidth="1"/>
    <col min="10734" max="10973" width="8.85546875" style="84"/>
    <col min="10974" max="10974" width="20.28515625" style="84" customWidth="1"/>
    <col min="10975" max="10975" width="12.140625" style="84" bestFit="1" customWidth="1"/>
    <col min="10976" max="10976" width="10.140625" style="84" bestFit="1" customWidth="1"/>
    <col min="10977" max="10977" width="16.5703125" style="84" bestFit="1" customWidth="1"/>
    <col min="10978" max="10978" width="11.28515625" style="84" bestFit="1" customWidth="1"/>
    <col min="10979" max="10979" width="19.5703125" style="84" customWidth="1"/>
    <col min="10980" max="10980" width="10.85546875" style="84" bestFit="1" customWidth="1"/>
    <col min="10981" max="10981" width="46" style="84" customWidth="1"/>
    <col min="10982" max="10982" width="14" style="84" bestFit="1" customWidth="1"/>
    <col min="10983" max="10983" width="10.7109375" style="84" bestFit="1" customWidth="1"/>
    <col min="10984" max="10984" width="10.28515625" style="84" customWidth="1"/>
    <col min="10985" max="10985" width="10" style="84" bestFit="1" customWidth="1"/>
    <col min="10986" max="10986" width="21.7109375" style="84" bestFit="1" customWidth="1"/>
    <col min="10987" max="10987" width="11.28515625" style="84" customWidth="1"/>
    <col min="10988" max="10988" width="8.28515625" style="84" bestFit="1" customWidth="1"/>
    <col min="10989" max="10989" width="9" style="84" customWidth="1"/>
    <col min="10990" max="11229" width="8.85546875" style="84"/>
    <col min="11230" max="11230" width="20.28515625" style="84" customWidth="1"/>
    <col min="11231" max="11231" width="12.140625" style="84" bestFit="1" customWidth="1"/>
    <col min="11232" max="11232" width="10.140625" style="84" bestFit="1" customWidth="1"/>
    <col min="11233" max="11233" width="16.5703125" style="84" bestFit="1" customWidth="1"/>
    <col min="11234" max="11234" width="11.28515625" style="84" bestFit="1" customWidth="1"/>
    <col min="11235" max="11235" width="19.5703125" style="84" customWidth="1"/>
    <col min="11236" max="11236" width="10.85546875" style="84" bestFit="1" customWidth="1"/>
    <col min="11237" max="11237" width="46" style="84" customWidth="1"/>
    <col min="11238" max="11238" width="14" style="84" bestFit="1" customWidth="1"/>
    <col min="11239" max="11239" width="10.7109375" style="84" bestFit="1" customWidth="1"/>
    <col min="11240" max="11240" width="10.28515625" style="84" customWidth="1"/>
    <col min="11241" max="11241" width="10" style="84" bestFit="1" customWidth="1"/>
    <col min="11242" max="11242" width="21.7109375" style="84" bestFit="1" customWidth="1"/>
    <col min="11243" max="11243" width="11.28515625" style="84" customWidth="1"/>
    <col min="11244" max="11244" width="8.28515625" style="84" bestFit="1" customWidth="1"/>
    <col min="11245" max="11245" width="9" style="84" customWidth="1"/>
    <col min="11246" max="11485" width="8.85546875" style="84"/>
    <col min="11486" max="11486" width="20.28515625" style="84" customWidth="1"/>
    <col min="11487" max="11487" width="12.140625" style="84" bestFit="1" customWidth="1"/>
    <col min="11488" max="11488" width="10.140625" style="84" bestFit="1" customWidth="1"/>
    <col min="11489" max="11489" width="16.5703125" style="84" bestFit="1" customWidth="1"/>
    <col min="11490" max="11490" width="11.28515625" style="84" bestFit="1" customWidth="1"/>
    <col min="11491" max="11491" width="19.5703125" style="84" customWidth="1"/>
    <col min="11492" max="11492" width="10.85546875" style="84" bestFit="1" customWidth="1"/>
    <col min="11493" max="11493" width="46" style="84" customWidth="1"/>
    <col min="11494" max="11494" width="14" style="84" bestFit="1" customWidth="1"/>
    <col min="11495" max="11495" width="10.7109375" style="84" bestFit="1" customWidth="1"/>
    <col min="11496" max="11496" width="10.28515625" style="84" customWidth="1"/>
    <col min="11497" max="11497" width="10" style="84" bestFit="1" customWidth="1"/>
    <col min="11498" max="11498" width="21.7109375" style="84" bestFit="1" customWidth="1"/>
    <col min="11499" max="11499" width="11.28515625" style="84" customWidth="1"/>
    <col min="11500" max="11500" width="8.28515625" style="84" bestFit="1" customWidth="1"/>
    <col min="11501" max="11501" width="9" style="84" customWidth="1"/>
    <col min="11502" max="11741" width="8.85546875" style="84"/>
    <col min="11742" max="11742" width="20.28515625" style="84" customWidth="1"/>
    <col min="11743" max="11743" width="12.140625" style="84" bestFit="1" customWidth="1"/>
    <col min="11744" max="11744" width="10.140625" style="84" bestFit="1" customWidth="1"/>
    <col min="11745" max="11745" width="16.5703125" style="84" bestFit="1" customWidth="1"/>
    <col min="11746" max="11746" width="11.28515625" style="84" bestFit="1" customWidth="1"/>
    <col min="11747" max="11747" width="19.5703125" style="84" customWidth="1"/>
    <col min="11748" max="11748" width="10.85546875" style="84" bestFit="1" customWidth="1"/>
    <col min="11749" max="11749" width="46" style="84" customWidth="1"/>
    <col min="11750" max="11750" width="14" style="84" bestFit="1" customWidth="1"/>
    <col min="11751" max="11751" width="10.7109375" style="84" bestFit="1" customWidth="1"/>
    <col min="11752" max="11752" width="10.28515625" style="84" customWidth="1"/>
    <col min="11753" max="11753" width="10" style="84" bestFit="1" customWidth="1"/>
    <col min="11754" max="11754" width="21.7109375" style="84" bestFit="1" customWidth="1"/>
    <col min="11755" max="11755" width="11.28515625" style="84" customWidth="1"/>
    <col min="11756" max="11756" width="8.28515625" style="84" bestFit="1" customWidth="1"/>
    <col min="11757" max="11757" width="9" style="84" customWidth="1"/>
    <col min="11758" max="11997" width="8.85546875" style="84"/>
    <col min="11998" max="11998" width="20.28515625" style="84" customWidth="1"/>
    <col min="11999" max="11999" width="12.140625" style="84" bestFit="1" customWidth="1"/>
    <col min="12000" max="12000" width="10.140625" style="84" bestFit="1" customWidth="1"/>
    <col min="12001" max="12001" width="16.5703125" style="84" bestFit="1" customWidth="1"/>
    <col min="12002" max="12002" width="11.28515625" style="84" bestFit="1" customWidth="1"/>
    <col min="12003" max="12003" width="19.5703125" style="84" customWidth="1"/>
    <col min="12004" max="12004" width="10.85546875" style="84" bestFit="1" customWidth="1"/>
    <col min="12005" max="12005" width="46" style="84" customWidth="1"/>
    <col min="12006" max="12006" width="14" style="84" bestFit="1" customWidth="1"/>
    <col min="12007" max="12007" width="10.7109375" style="84" bestFit="1" customWidth="1"/>
    <col min="12008" max="12008" width="10.28515625" style="84" customWidth="1"/>
    <col min="12009" max="12009" width="10" style="84" bestFit="1" customWidth="1"/>
    <col min="12010" max="12010" width="21.7109375" style="84" bestFit="1" customWidth="1"/>
    <col min="12011" max="12011" width="11.28515625" style="84" customWidth="1"/>
    <col min="12012" max="12012" width="8.28515625" style="84" bestFit="1" customWidth="1"/>
    <col min="12013" max="12013" width="9" style="84" customWidth="1"/>
    <col min="12014" max="12253" width="8.85546875" style="84"/>
    <col min="12254" max="12254" width="20.28515625" style="84" customWidth="1"/>
    <col min="12255" max="12255" width="12.140625" style="84" bestFit="1" customWidth="1"/>
    <col min="12256" max="12256" width="10.140625" style="84" bestFit="1" customWidth="1"/>
    <col min="12257" max="12257" width="16.5703125" style="84" bestFit="1" customWidth="1"/>
    <col min="12258" max="12258" width="11.28515625" style="84" bestFit="1" customWidth="1"/>
    <col min="12259" max="12259" width="19.5703125" style="84" customWidth="1"/>
    <col min="12260" max="12260" width="10.85546875" style="84" bestFit="1" customWidth="1"/>
    <col min="12261" max="12261" width="46" style="84" customWidth="1"/>
    <col min="12262" max="12262" width="14" style="84" bestFit="1" customWidth="1"/>
    <col min="12263" max="12263" width="10.7109375" style="84" bestFit="1" customWidth="1"/>
    <col min="12264" max="12264" width="10.28515625" style="84" customWidth="1"/>
    <col min="12265" max="12265" width="10" style="84" bestFit="1" customWidth="1"/>
    <col min="12266" max="12266" width="21.7109375" style="84" bestFit="1" customWidth="1"/>
    <col min="12267" max="12267" width="11.28515625" style="84" customWidth="1"/>
    <col min="12268" max="12268" width="8.28515625" style="84" bestFit="1" customWidth="1"/>
    <col min="12269" max="12269" width="9" style="84" customWidth="1"/>
    <col min="12270" max="12509" width="8.85546875" style="84"/>
    <col min="12510" max="12510" width="20.28515625" style="84" customWidth="1"/>
    <col min="12511" max="12511" width="12.140625" style="84" bestFit="1" customWidth="1"/>
    <col min="12512" max="12512" width="10.140625" style="84" bestFit="1" customWidth="1"/>
    <col min="12513" max="12513" width="16.5703125" style="84" bestFit="1" customWidth="1"/>
    <col min="12514" max="12514" width="11.28515625" style="84" bestFit="1" customWidth="1"/>
    <col min="12515" max="12515" width="19.5703125" style="84" customWidth="1"/>
    <col min="12516" max="12516" width="10.85546875" style="84" bestFit="1" customWidth="1"/>
    <col min="12517" max="12517" width="46" style="84" customWidth="1"/>
    <col min="12518" max="12518" width="14" style="84" bestFit="1" customWidth="1"/>
    <col min="12519" max="12519" width="10.7109375" style="84" bestFit="1" customWidth="1"/>
    <col min="12520" max="12520" width="10.28515625" style="84" customWidth="1"/>
    <col min="12521" max="12521" width="10" style="84" bestFit="1" customWidth="1"/>
    <col min="12522" max="12522" width="21.7109375" style="84" bestFit="1" customWidth="1"/>
    <col min="12523" max="12523" width="11.28515625" style="84" customWidth="1"/>
    <col min="12524" max="12524" width="8.28515625" style="84" bestFit="1" customWidth="1"/>
    <col min="12525" max="12525" width="9" style="84" customWidth="1"/>
    <col min="12526" max="12765" width="8.85546875" style="84"/>
    <col min="12766" max="12766" width="20.28515625" style="84" customWidth="1"/>
    <col min="12767" max="12767" width="12.140625" style="84" bestFit="1" customWidth="1"/>
    <col min="12768" max="12768" width="10.140625" style="84" bestFit="1" customWidth="1"/>
    <col min="12769" max="12769" width="16.5703125" style="84" bestFit="1" customWidth="1"/>
    <col min="12770" max="12770" width="11.28515625" style="84" bestFit="1" customWidth="1"/>
    <col min="12771" max="12771" width="19.5703125" style="84" customWidth="1"/>
    <col min="12772" max="12772" width="10.85546875" style="84" bestFit="1" customWidth="1"/>
    <col min="12773" max="12773" width="46" style="84" customWidth="1"/>
    <col min="12774" max="12774" width="14" style="84" bestFit="1" customWidth="1"/>
    <col min="12775" max="12775" width="10.7109375" style="84" bestFit="1" customWidth="1"/>
    <col min="12776" max="12776" width="10.28515625" style="84" customWidth="1"/>
    <col min="12777" max="12777" width="10" style="84" bestFit="1" customWidth="1"/>
    <col min="12778" max="12778" width="21.7109375" style="84" bestFit="1" customWidth="1"/>
    <col min="12779" max="12779" width="11.28515625" style="84" customWidth="1"/>
    <col min="12780" max="12780" width="8.28515625" style="84" bestFit="1" customWidth="1"/>
    <col min="12781" max="12781" width="9" style="84" customWidth="1"/>
    <col min="12782" max="13021" width="8.85546875" style="84"/>
    <col min="13022" max="13022" width="20.28515625" style="84" customWidth="1"/>
    <col min="13023" max="13023" width="12.140625" style="84" bestFit="1" customWidth="1"/>
    <col min="13024" max="13024" width="10.140625" style="84" bestFit="1" customWidth="1"/>
    <col min="13025" max="13025" width="16.5703125" style="84" bestFit="1" customWidth="1"/>
    <col min="13026" max="13026" width="11.28515625" style="84" bestFit="1" customWidth="1"/>
    <col min="13027" max="13027" width="19.5703125" style="84" customWidth="1"/>
    <col min="13028" max="13028" width="10.85546875" style="84" bestFit="1" customWidth="1"/>
    <col min="13029" max="13029" width="46" style="84" customWidth="1"/>
    <col min="13030" max="13030" width="14" style="84" bestFit="1" customWidth="1"/>
    <col min="13031" max="13031" width="10.7109375" style="84" bestFit="1" customWidth="1"/>
    <col min="13032" max="13032" width="10.28515625" style="84" customWidth="1"/>
    <col min="13033" max="13033" width="10" style="84" bestFit="1" customWidth="1"/>
    <col min="13034" max="13034" width="21.7109375" style="84" bestFit="1" customWidth="1"/>
    <col min="13035" max="13035" width="11.28515625" style="84" customWidth="1"/>
    <col min="13036" max="13036" width="8.28515625" style="84" bestFit="1" customWidth="1"/>
    <col min="13037" max="13037" width="9" style="84" customWidth="1"/>
    <col min="13038" max="13277" width="8.85546875" style="84"/>
    <col min="13278" max="13278" width="20.28515625" style="84" customWidth="1"/>
    <col min="13279" max="13279" width="12.140625" style="84" bestFit="1" customWidth="1"/>
    <col min="13280" max="13280" width="10.140625" style="84" bestFit="1" customWidth="1"/>
    <col min="13281" max="13281" width="16.5703125" style="84" bestFit="1" customWidth="1"/>
    <col min="13282" max="13282" width="11.28515625" style="84" bestFit="1" customWidth="1"/>
    <col min="13283" max="13283" width="19.5703125" style="84" customWidth="1"/>
    <col min="13284" max="13284" width="10.85546875" style="84" bestFit="1" customWidth="1"/>
    <col min="13285" max="13285" width="46" style="84" customWidth="1"/>
    <col min="13286" max="13286" width="14" style="84" bestFit="1" customWidth="1"/>
    <col min="13287" max="13287" width="10.7109375" style="84" bestFit="1" customWidth="1"/>
    <col min="13288" max="13288" width="10.28515625" style="84" customWidth="1"/>
    <col min="13289" max="13289" width="10" style="84" bestFit="1" customWidth="1"/>
    <col min="13290" max="13290" width="21.7109375" style="84" bestFit="1" customWidth="1"/>
    <col min="13291" max="13291" width="11.28515625" style="84" customWidth="1"/>
    <col min="13292" max="13292" width="8.28515625" style="84" bestFit="1" customWidth="1"/>
    <col min="13293" max="13293" width="9" style="84" customWidth="1"/>
    <col min="13294" max="13533" width="8.85546875" style="84"/>
    <col min="13534" max="13534" width="20.28515625" style="84" customWidth="1"/>
    <col min="13535" max="13535" width="12.140625" style="84" bestFit="1" customWidth="1"/>
    <col min="13536" max="13536" width="10.140625" style="84" bestFit="1" customWidth="1"/>
    <col min="13537" max="13537" width="16.5703125" style="84" bestFit="1" customWidth="1"/>
    <col min="13538" max="13538" width="11.28515625" style="84" bestFit="1" customWidth="1"/>
    <col min="13539" max="13539" width="19.5703125" style="84" customWidth="1"/>
    <col min="13540" max="13540" width="10.85546875" style="84" bestFit="1" customWidth="1"/>
    <col min="13541" max="13541" width="46" style="84" customWidth="1"/>
    <col min="13542" max="13542" width="14" style="84" bestFit="1" customWidth="1"/>
    <col min="13543" max="13543" width="10.7109375" style="84" bestFit="1" customWidth="1"/>
    <col min="13544" max="13544" width="10.28515625" style="84" customWidth="1"/>
    <col min="13545" max="13545" width="10" style="84" bestFit="1" customWidth="1"/>
    <col min="13546" max="13546" width="21.7109375" style="84" bestFit="1" customWidth="1"/>
    <col min="13547" max="13547" width="11.28515625" style="84" customWidth="1"/>
    <col min="13548" max="13548" width="8.28515625" style="84" bestFit="1" customWidth="1"/>
    <col min="13549" max="13549" width="9" style="84" customWidth="1"/>
    <col min="13550" max="13789" width="8.85546875" style="84"/>
    <col min="13790" max="13790" width="20.28515625" style="84" customWidth="1"/>
    <col min="13791" max="13791" width="12.140625" style="84" bestFit="1" customWidth="1"/>
    <col min="13792" max="13792" width="10.140625" style="84" bestFit="1" customWidth="1"/>
    <col min="13793" max="13793" width="16.5703125" style="84" bestFit="1" customWidth="1"/>
    <col min="13794" max="13794" width="11.28515625" style="84" bestFit="1" customWidth="1"/>
    <col min="13795" max="13795" width="19.5703125" style="84" customWidth="1"/>
    <col min="13796" max="13796" width="10.85546875" style="84" bestFit="1" customWidth="1"/>
    <col min="13797" max="13797" width="46" style="84" customWidth="1"/>
    <col min="13798" max="13798" width="14" style="84" bestFit="1" customWidth="1"/>
    <col min="13799" max="13799" width="10.7109375" style="84" bestFit="1" customWidth="1"/>
    <col min="13800" max="13800" width="10.28515625" style="84" customWidth="1"/>
    <col min="13801" max="13801" width="10" style="84" bestFit="1" customWidth="1"/>
    <col min="13802" max="13802" width="21.7109375" style="84" bestFit="1" customWidth="1"/>
    <col min="13803" max="13803" width="11.28515625" style="84" customWidth="1"/>
    <col min="13804" max="13804" width="8.28515625" style="84" bestFit="1" customWidth="1"/>
    <col min="13805" max="13805" width="9" style="84" customWidth="1"/>
    <col min="13806" max="14045" width="8.85546875" style="84"/>
    <col min="14046" max="14046" width="20.28515625" style="84" customWidth="1"/>
    <col min="14047" max="14047" width="12.140625" style="84" bestFit="1" customWidth="1"/>
    <col min="14048" max="14048" width="10.140625" style="84" bestFit="1" customWidth="1"/>
    <col min="14049" max="14049" width="16.5703125" style="84" bestFit="1" customWidth="1"/>
    <col min="14050" max="14050" width="11.28515625" style="84" bestFit="1" customWidth="1"/>
    <col min="14051" max="14051" width="19.5703125" style="84" customWidth="1"/>
    <col min="14052" max="14052" width="10.85546875" style="84" bestFit="1" customWidth="1"/>
    <col min="14053" max="14053" width="46" style="84" customWidth="1"/>
    <col min="14054" max="14054" width="14" style="84" bestFit="1" customWidth="1"/>
    <col min="14055" max="14055" width="10.7109375" style="84" bestFit="1" customWidth="1"/>
    <col min="14056" max="14056" width="10.28515625" style="84" customWidth="1"/>
    <col min="14057" max="14057" width="10" style="84" bestFit="1" customWidth="1"/>
    <col min="14058" max="14058" width="21.7109375" style="84" bestFit="1" customWidth="1"/>
    <col min="14059" max="14059" width="11.28515625" style="84" customWidth="1"/>
    <col min="14060" max="14060" width="8.28515625" style="84" bestFit="1" customWidth="1"/>
    <col min="14061" max="14061" width="9" style="84" customWidth="1"/>
    <col min="14062" max="14301" width="8.85546875" style="84"/>
    <col min="14302" max="14302" width="20.28515625" style="84" customWidth="1"/>
    <col min="14303" max="14303" width="12.140625" style="84" bestFit="1" customWidth="1"/>
    <col min="14304" max="14304" width="10.140625" style="84" bestFit="1" customWidth="1"/>
    <col min="14305" max="14305" width="16.5703125" style="84" bestFit="1" customWidth="1"/>
    <col min="14306" max="14306" width="11.28515625" style="84" bestFit="1" customWidth="1"/>
    <col min="14307" max="14307" width="19.5703125" style="84" customWidth="1"/>
    <col min="14308" max="14308" width="10.85546875" style="84" bestFit="1" customWidth="1"/>
    <col min="14309" max="14309" width="46" style="84" customWidth="1"/>
    <col min="14310" max="14310" width="14" style="84" bestFit="1" customWidth="1"/>
    <col min="14311" max="14311" width="10.7109375" style="84" bestFit="1" customWidth="1"/>
    <col min="14312" max="14312" width="10.28515625" style="84" customWidth="1"/>
    <col min="14313" max="14313" width="10" style="84" bestFit="1" customWidth="1"/>
    <col min="14314" max="14314" width="21.7109375" style="84" bestFit="1" customWidth="1"/>
    <col min="14315" max="14315" width="11.28515625" style="84" customWidth="1"/>
    <col min="14316" max="14316" width="8.28515625" style="84" bestFit="1" customWidth="1"/>
    <col min="14317" max="14317" width="9" style="84" customWidth="1"/>
    <col min="14318" max="14557" width="8.85546875" style="84"/>
    <col min="14558" max="14558" width="20.28515625" style="84" customWidth="1"/>
    <col min="14559" max="14559" width="12.140625" style="84" bestFit="1" customWidth="1"/>
    <col min="14560" max="14560" width="10.140625" style="84" bestFit="1" customWidth="1"/>
    <col min="14561" max="14561" width="16.5703125" style="84" bestFit="1" customWidth="1"/>
    <col min="14562" max="14562" width="11.28515625" style="84" bestFit="1" customWidth="1"/>
    <col min="14563" max="14563" width="19.5703125" style="84" customWidth="1"/>
    <col min="14564" max="14564" width="10.85546875" style="84" bestFit="1" customWidth="1"/>
    <col min="14565" max="14565" width="46" style="84" customWidth="1"/>
    <col min="14566" max="14566" width="14" style="84" bestFit="1" customWidth="1"/>
    <col min="14567" max="14567" width="10.7109375" style="84" bestFit="1" customWidth="1"/>
    <col min="14568" max="14568" width="10.28515625" style="84" customWidth="1"/>
    <col min="14569" max="14569" width="10" style="84" bestFit="1" customWidth="1"/>
    <col min="14570" max="14570" width="21.7109375" style="84" bestFit="1" customWidth="1"/>
    <col min="14571" max="14571" width="11.28515625" style="84" customWidth="1"/>
    <col min="14572" max="14572" width="8.28515625" style="84" bestFit="1" customWidth="1"/>
    <col min="14573" max="14573" width="9" style="84" customWidth="1"/>
    <col min="14574" max="14813" width="8.85546875" style="84"/>
    <col min="14814" max="14814" width="20.28515625" style="84" customWidth="1"/>
    <col min="14815" max="14815" width="12.140625" style="84" bestFit="1" customWidth="1"/>
    <col min="14816" max="14816" width="10.140625" style="84" bestFit="1" customWidth="1"/>
    <col min="14817" max="14817" width="16.5703125" style="84" bestFit="1" customWidth="1"/>
    <col min="14818" max="14818" width="11.28515625" style="84" bestFit="1" customWidth="1"/>
    <col min="14819" max="14819" width="19.5703125" style="84" customWidth="1"/>
    <col min="14820" max="14820" width="10.85546875" style="84" bestFit="1" customWidth="1"/>
    <col min="14821" max="14821" width="46" style="84" customWidth="1"/>
    <col min="14822" max="14822" width="14" style="84" bestFit="1" customWidth="1"/>
    <col min="14823" max="14823" width="10.7109375" style="84" bestFit="1" customWidth="1"/>
    <col min="14824" max="14824" width="10.28515625" style="84" customWidth="1"/>
    <col min="14825" max="14825" width="10" style="84" bestFit="1" customWidth="1"/>
    <col min="14826" max="14826" width="21.7109375" style="84" bestFit="1" customWidth="1"/>
    <col min="14827" max="14827" width="11.28515625" style="84" customWidth="1"/>
    <col min="14828" max="14828" width="8.28515625" style="84" bestFit="1" customWidth="1"/>
    <col min="14829" max="14829" width="9" style="84" customWidth="1"/>
    <col min="14830" max="15069" width="8.85546875" style="84"/>
    <col min="15070" max="15070" width="20.28515625" style="84" customWidth="1"/>
    <col min="15071" max="15071" width="12.140625" style="84" bestFit="1" customWidth="1"/>
    <col min="15072" max="15072" width="10.140625" style="84" bestFit="1" customWidth="1"/>
    <col min="15073" max="15073" width="16.5703125" style="84" bestFit="1" customWidth="1"/>
    <col min="15074" max="15074" width="11.28515625" style="84" bestFit="1" customWidth="1"/>
    <col min="15075" max="15075" width="19.5703125" style="84" customWidth="1"/>
    <col min="15076" max="15076" width="10.85546875" style="84" bestFit="1" customWidth="1"/>
    <col min="15077" max="15077" width="46" style="84" customWidth="1"/>
    <col min="15078" max="15078" width="14" style="84" bestFit="1" customWidth="1"/>
    <col min="15079" max="15079" width="10.7109375" style="84" bestFit="1" customWidth="1"/>
    <col min="15080" max="15080" width="10.28515625" style="84" customWidth="1"/>
    <col min="15081" max="15081" width="10" style="84" bestFit="1" customWidth="1"/>
    <col min="15082" max="15082" width="21.7109375" style="84" bestFit="1" customWidth="1"/>
    <col min="15083" max="15083" width="11.28515625" style="84" customWidth="1"/>
    <col min="15084" max="15084" width="8.28515625" style="84" bestFit="1" customWidth="1"/>
    <col min="15085" max="15085" width="9" style="84" customWidth="1"/>
    <col min="15086" max="15325" width="8.85546875" style="84"/>
    <col min="15326" max="15326" width="20.28515625" style="84" customWidth="1"/>
    <col min="15327" max="15327" width="12.140625" style="84" bestFit="1" customWidth="1"/>
    <col min="15328" max="15328" width="10.140625" style="84" bestFit="1" customWidth="1"/>
    <col min="15329" max="15329" width="16.5703125" style="84" bestFit="1" customWidth="1"/>
    <col min="15330" max="15330" width="11.28515625" style="84" bestFit="1" customWidth="1"/>
    <col min="15331" max="15331" width="19.5703125" style="84" customWidth="1"/>
    <col min="15332" max="15332" width="10.85546875" style="84" bestFit="1" customWidth="1"/>
    <col min="15333" max="15333" width="46" style="84" customWidth="1"/>
    <col min="15334" max="15334" width="14" style="84" bestFit="1" customWidth="1"/>
    <col min="15335" max="15335" width="10.7109375" style="84" bestFit="1" customWidth="1"/>
    <col min="15336" max="15336" width="10.28515625" style="84" customWidth="1"/>
    <col min="15337" max="15337" width="10" style="84" bestFit="1" customWidth="1"/>
    <col min="15338" max="15338" width="21.7109375" style="84" bestFit="1" customWidth="1"/>
    <col min="15339" max="15339" width="11.28515625" style="84" customWidth="1"/>
    <col min="15340" max="15340" width="8.28515625" style="84" bestFit="1" customWidth="1"/>
    <col min="15341" max="15341" width="9" style="84" customWidth="1"/>
    <col min="15342" max="15581" width="8.85546875" style="84"/>
    <col min="15582" max="15582" width="20.28515625" style="84" customWidth="1"/>
    <col min="15583" max="15583" width="12.140625" style="84" bestFit="1" customWidth="1"/>
    <col min="15584" max="15584" width="10.140625" style="84" bestFit="1" customWidth="1"/>
    <col min="15585" max="15585" width="16.5703125" style="84" bestFit="1" customWidth="1"/>
    <col min="15586" max="15586" width="11.28515625" style="84" bestFit="1" customWidth="1"/>
    <col min="15587" max="15587" width="19.5703125" style="84" customWidth="1"/>
    <col min="15588" max="15588" width="10.85546875" style="84" bestFit="1" customWidth="1"/>
    <col min="15589" max="15589" width="46" style="84" customWidth="1"/>
    <col min="15590" max="15590" width="14" style="84" bestFit="1" customWidth="1"/>
    <col min="15591" max="15591" width="10.7109375" style="84" bestFit="1" customWidth="1"/>
    <col min="15592" max="15592" width="10.28515625" style="84" customWidth="1"/>
    <col min="15593" max="15593" width="10" style="84" bestFit="1" customWidth="1"/>
    <col min="15594" max="15594" width="21.7109375" style="84" bestFit="1" customWidth="1"/>
    <col min="15595" max="15595" width="11.28515625" style="84" customWidth="1"/>
    <col min="15596" max="15596" width="8.28515625" style="84" bestFit="1" customWidth="1"/>
    <col min="15597" max="15597" width="9" style="84" customWidth="1"/>
    <col min="15598" max="15837" width="8.85546875" style="84"/>
    <col min="15838" max="15838" width="20.28515625" style="84" customWidth="1"/>
    <col min="15839" max="15839" width="12.140625" style="84" bestFit="1" customWidth="1"/>
    <col min="15840" max="15840" width="10.140625" style="84" bestFit="1" customWidth="1"/>
    <col min="15841" max="15841" width="16.5703125" style="84" bestFit="1" customWidth="1"/>
    <col min="15842" max="15842" width="11.28515625" style="84" bestFit="1" customWidth="1"/>
    <col min="15843" max="15843" width="19.5703125" style="84" customWidth="1"/>
    <col min="15844" max="15844" width="10.85546875" style="84" bestFit="1" customWidth="1"/>
    <col min="15845" max="15845" width="46" style="84" customWidth="1"/>
    <col min="15846" max="15846" width="14" style="84" bestFit="1" customWidth="1"/>
    <col min="15847" max="15847" width="10.7109375" style="84" bestFit="1" customWidth="1"/>
    <col min="15848" max="15848" width="10.28515625" style="84" customWidth="1"/>
    <col min="15849" max="15849" width="10" style="84" bestFit="1" customWidth="1"/>
    <col min="15850" max="15850" width="21.7109375" style="84" bestFit="1" customWidth="1"/>
    <col min="15851" max="15851" width="11.28515625" style="84" customWidth="1"/>
    <col min="15852" max="15852" width="8.28515625" style="84" bestFit="1" customWidth="1"/>
    <col min="15853" max="15853" width="9" style="84" customWidth="1"/>
    <col min="15854" max="16093" width="8.85546875" style="84"/>
    <col min="16094" max="16094" width="20.28515625" style="84" customWidth="1"/>
    <col min="16095" max="16095" width="12.140625" style="84" bestFit="1" customWidth="1"/>
    <col min="16096" max="16096" width="10.140625" style="84" bestFit="1" customWidth="1"/>
    <col min="16097" max="16097" width="16.5703125" style="84" bestFit="1" customWidth="1"/>
    <col min="16098" max="16098" width="11.28515625" style="84" bestFit="1" customWidth="1"/>
    <col min="16099" max="16099" width="19.5703125" style="84" customWidth="1"/>
    <col min="16100" max="16100" width="10.85546875" style="84" bestFit="1" customWidth="1"/>
    <col min="16101" max="16101" width="46" style="84" customWidth="1"/>
    <col min="16102" max="16102" width="14" style="84" bestFit="1" customWidth="1"/>
    <col min="16103" max="16103" width="10.7109375" style="84" bestFit="1" customWidth="1"/>
    <col min="16104" max="16104" width="10.28515625" style="84" customWidth="1"/>
    <col min="16105" max="16105" width="10" style="84" bestFit="1" customWidth="1"/>
    <col min="16106" max="16106" width="21.7109375" style="84" bestFit="1" customWidth="1"/>
    <col min="16107" max="16107" width="11.28515625" style="84" customWidth="1"/>
    <col min="16108" max="16108" width="8.28515625" style="84" bestFit="1" customWidth="1"/>
    <col min="16109" max="16109" width="9" style="84" customWidth="1"/>
    <col min="16110" max="16384" width="8.85546875" style="84"/>
  </cols>
  <sheetData>
    <row r="1" spans="1:15" s="81" customFormat="1" ht="30.75" customHeight="1" x14ac:dyDescent="0.25">
      <c r="A1" s="151" t="s">
        <v>1</v>
      </c>
      <c r="B1" s="151" t="s">
        <v>2</v>
      </c>
      <c r="C1" s="151" t="s">
        <v>4</v>
      </c>
      <c r="D1" s="151" t="s">
        <v>5</v>
      </c>
      <c r="E1" s="151" t="s">
        <v>6</v>
      </c>
      <c r="F1" s="151" t="s">
        <v>7</v>
      </c>
      <c r="G1" s="151" t="s">
        <v>8</v>
      </c>
      <c r="H1" s="151" t="s">
        <v>9</v>
      </c>
      <c r="I1" s="151" t="s">
        <v>10</v>
      </c>
      <c r="J1" s="151" t="s">
        <v>11</v>
      </c>
      <c r="K1" s="151" t="s">
        <v>12</v>
      </c>
      <c r="L1" s="151" t="s">
        <v>13</v>
      </c>
      <c r="M1" s="151" t="s">
        <v>14</v>
      </c>
      <c r="N1" s="151" t="s">
        <v>170</v>
      </c>
      <c r="O1" s="151" t="s">
        <v>15</v>
      </c>
    </row>
    <row r="2" spans="1:15" s="81" customFormat="1" ht="25.5" customHeight="1" x14ac:dyDescent="0.25">
      <c r="A2" s="70" t="s">
        <v>137</v>
      </c>
      <c r="B2" s="72" t="s">
        <v>108</v>
      </c>
      <c r="C2" s="72" t="s">
        <v>311</v>
      </c>
      <c r="D2" s="72" t="s">
        <v>312</v>
      </c>
      <c r="E2" s="72" t="s">
        <v>313</v>
      </c>
      <c r="F2" s="77" t="s">
        <v>314</v>
      </c>
      <c r="G2" s="72" t="s">
        <v>127</v>
      </c>
      <c r="H2" s="79">
        <v>2033.24</v>
      </c>
      <c r="I2" s="72">
        <v>271.49</v>
      </c>
      <c r="J2" s="82">
        <v>1</v>
      </c>
      <c r="K2" s="90">
        <f>I2*J2</f>
        <v>271.49</v>
      </c>
      <c r="L2" s="90">
        <v>251.28</v>
      </c>
      <c r="M2" s="90">
        <v>235.24</v>
      </c>
      <c r="N2" s="90">
        <v>0</v>
      </c>
      <c r="O2" s="83">
        <f t="shared" ref="O2:O17" si="0">H2+K2+L2+M2+N2</f>
        <v>2791.25</v>
      </c>
    </row>
    <row r="3" spans="1:15" s="81" customFormat="1" ht="25.5" customHeight="1" x14ac:dyDescent="0.25">
      <c r="A3" s="150" t="s">
        <v>117</v>
      </c>
      <c r="B3" s="72" t="s">
        <v>108</v>
      </c>
      <c r="C3" s="72" t="s">
        <v>315</v>
      </c>
      <c r="D3" s="72" t="s">
        <v>312</v>
      </c>
      <c r="E3" s="72" t="s">
        <v>313</v>
      </c>
      <c r="F3" s="77" t="s">
        <v>314</v>
      </c>
      <c r="G3" s="72" t="s">
        <v>127</v>
      </c>
      <c r="H3" s="79">
        <v>2316.2399999999998</v>
      </c>
      <c r="I3" s="35">
        <f t="shared" ref="I3" si="1">K3/J3</f>
        <v>266</v>
      </c>
      <c r="J3" s="82">
        <v>1</v>
      </c>
      <c r="K3" s="90">
        <v>266</v>
      </c>
      <c r="L3" s="90">
        <v>5.5</v>
      </c>
      <c r="M3" s="90">
        <v>117</v>
      </c>
      <c r="N3" s="90">
        <v>0</v>
      </c>
      <c r="O3" s="83">
        <f t="shared" si="0"/>
        <v>2704.74</v>
      </c>
    </row>
    <row r="4" spans="1:15" ht="25.5" customHeight="1" x14ac:dyDescent="0.25">
      <c r="A4" s="70" t="s">
        <v>137</v>
      </c>
      <c r="B4" s="72" t="s">
        <v>108</v>
      </c>
      <c r="C4" s="72" t="s">
        <v>316</v>
      </c>
      <c r="D4" s="72" t="s">
        <v>312</v>
      </c>
      <c r="E4" s="72" t="s">
        <v>313</v>
      </c>
      <c r="F4" s="150" t="s">
        <v>185</v>
      </c>
      <c r="G4" s="72" t="s">
        <v>127</v>
      </c>
      <c r="H4" s="79">
        <v>890</v>
      </c>
      <c r="I4" s="90">
        <v>0</v>
      </c>
      <c r="J4" s="82">
        <v>0</v>
      </c>
      <c r="K4" s="90">
        <v>0</v>
      </c>
      <c r="L4" s="90">
        <v>0</v>
      </c>
      <c r="M4" s="90">
        <v>0</v>
      </c>
      <c r="N4" s="90">
        <v>0</v>
      </c>
      <c r="O4" s="83">
        <f t="shared" si="0"/>
        <v>890</v>
      </c>
    </row>
    <row r="5" spans="1:15" ht="25.5" customHeight="1" x14ac:dyDescent="0.25">
      <c r="A5" s="70" t="s">
        <v>317</v>
      </c>
      <c r="B5" s="72" t="s">
        <v>108</v>
      </c>
      <c r="C5" s="72" t="s">
        <v>318</v>
      </c>
      <c r="D5" s="72" t="s">
        <v>319</v>
      </c>
      <c r="E5" s="72" t="s">
        <v>320</v>
      </c>
      <c r="F5" s="89" t="s">
        <v>198</v>
      </c>
      <c r="G5" s="72" t="s">
        <v>120</v>
      </c>
      <c r="H5" s="79">
        <v>633.70000000000005</v>
      </c>
      <c r="I5" s="35">
        <f t="shared" ref="I5:I17" si="2">K5/J5</f>
        <v>250.42666666666665</v>
      </c>
      <c r="J5" s="82">
        <v>3</v>
      </c>
      <c r="K5" s="90">
        <v>751.28</v>
      </c>
      <c r="L5" s="90">
        <v>169.31</v>
      </c>
      <c r="M5" s="90">
        <v>265.89</v>
      </c>
      <c r="N5" s="90">
        <v>0</v>
      </c>
      <c r="O5" s="83">
        <f t="shared" si="0"/>
        <v>1820.1799999999998</v>
      </c>
    </row>
    <row r="6" spans="1:15" ht="25.5" customHeight="1" x14ac:dyDescent="0.25">
      <c r="A6" s="154" t="s">
        <v>83</v>
      </c>
      <c r="B6" s="155" t="s">
        <v>108</v>
      </c>
      <c r="C6" s="155" t="s">
        <v>321</v>
      </c>
      <c r="D6" s="155" t="s">
        <v>322</v>
      </c>
      <c r="E6" s="155" t="s">
        <v>323</v>
      </c>
      <c r="F6" s="156" t="s">
        <v>324</v>
      </c>
      <c r="G6" s="155" t="s">
        <v>127</v>
      </c>
      <c r="H6" s="157">
        <v>1492.24</v>
      </c>
      <c r="I6" s="158">
        <v>388.7</v>
      </c>
      <c r="J6" s="159">
        <v>1</v>
      </c>
      <c r="K6" s="160">
        <v>388.7</v>
      </c>
      <c r="L6" s="160">
        <v>130.15</v>
      </c>
      <c r="M6" s="160">
        <v>123.09</v>
      </c>
      <c r="N6" s="160">
        <v>0</v>
      </c>
      <c r="O6" s="161">
        <f t="shared" si="0"/>
        <v>2134.1800000000003</v>
      </c>
    </row>
    <row r="7" spans="1:15" ht="25.5" customHeight="1" x14ac:dyDescent="0.25">
      <c r="A7" s="70" t="s">
        <v>137</v>
      </c>
      <c r="B7" s="72" t="s">
        <v>108</v>
      </c>
      <c r="C7" s="72" t="s">
        <v>325</v>
      </c>
      <c r="D7" s="72" t="s">
        <v>322</v>
      </c>
      <c r="E7" s="72" t="s">
        <v>323</v>
      </c>
      <c r="F7" s="150" t="s">
        <v>324</v>
      </c>
      <c r="G7" s="72" t="s">
        <v>127</v>
      </c>
      <c r="H7" s="79">
        <v>1306.24</v>
      </c>
      <c r="I7" s="35">
        <v>408</v>
      </c>
      <c r="J7" s="82">
        <v>1</v>
      </c>
      <c r="K7" s="90">
        <f>I7*J7</f>
        <v>408</v>
      </c>
      <c r="L7" s="90">
        <v>107.15</v>
      </c>
      <c r="M7" s="90">
        <v>175</v>
      </c>
      <c r="N7" s="90">
        <v>0</v>
      </c>
      <c r="O7" s="83">
        <f t="shared" si="0"/>
        <v>1996.39</v>
      </c>
    </row>
    <row r="8" spans="1:15" ht="25.5" customHeight="1" x14ac:dyDescent="0.25">
      <c r="A8" s="70" t="s">
        <v>137</v>
      </c>
      <c r="B8" s="72" t="s">
        <v>108</v>
      </c>
      <c r="C8" s="72" t="s">
        <v>326</v>
      </c>
      <c r="D8" s="72" t="s">
        <v>322</v>
      </c>
      <c r="E8" s="72" t="s">
        <v>323</v>
      </c>
      <c r="F8" s="150" t="s">
        <v>185</v>
      </c>
      <c r="G8" s="72" t="s">
        <v>127</v>
      </c>
      <c r="H8" s="79">
        <v>1335</v>
      </c>
      <c r="I8" s="90">
        <v>0</v>
      </c>
      <c r="J8" s="82">
        <v>0</v>
      </c>
      <c r="K8" s="90">
        <v>0</v>
      </c>
      <c r="L8" s="90">
        <v>0</v>
      </c>
      <c r="M8" s="90">
        <v>0</v>
      </c>
      <c r="N8" s="90">
        <v>0</v>
      </c>
      <c r="O8" s="83">
        <f t="shared" si="0"/>
        <v>1335</v>
      </c>
    </row>
    <row r="9" spans="1:15" ht="25.5" customHeight="1" x14ac:dyDescent="0.25">
      <c r="A9" s="70" t="s">
        <v>117</v>
      </c>
      <c r="B9" s="72" t="s">
        <v>108</v>
      </c>
      <c r="C9" s="72" t="s">
        <v>327</v>
      </c>
      <c r="D9" s="72" t="s">
        <v>323</v>
      </c>
      <c r="E9" s="72" t="s">
        <v>323</v>
      </c>
      <c r="F9" s="89" t="s">
        <v>328</v>
      </c>
      <c r="G9" s="72" t="s">
        <v>91</v>
      </c>
      <c r="H9" s="79">
        <v>597.85</v>
      </c>
      <c r="I9" s="35">
        <f t="shared" si="2"/>
        <v>449.68</v>
      </c>
      <c r="J9" s="82">
        <v>1</v>
      </c>
      <c r="K9" s="90">
        <v>449.68</v>
      </c>
      <c r="L9" s="90">
        <v>63</v>
      </c>
      <c r="M9" s="90">
        <v>113.08</v>
      </c>
      <c r="N9" s="90">
        <v>0</v>
      </c>
      <c r="O9" s="83">
        <f t="shared" si="0"/>
        <v>1223.6099999999999</v>
      </c>
    </row>
    <row r="10" spans="1:15" ht="25.5" customHeight="1" x14ac:dyDescent="0.25">
      <c r="A10" s="70" t="s">
        <v>117</v>
      </c>
      <c r="B10" s="72" t="s">
        <v>108</v>
      </c>
      <c r="C10" s="72" t="s">
        <v>329</v>
      </c>
      <c r="D10" s="72" t="s">
        <v>330</v>
      </c>
      <c r="E10" s="72" t="s">
        <v>330</v>
      </c>
      <c r="F10" s="149" t="s">
        <v>331</v>
      </c>
      <c r="G10" s="72" t="s">
        <v>332</v>
      </c>
      <c r="H10" s="79">
        <v>1156.8499999999999</v>
      </c>
      <c r="I10" s="35">
        <v>0</v>
      </c>
      <c r="J10" s="82">
        <v>0</v>
      </c>
      <c r="K10" s="90">
        <v>0</v>
      </c>
      <c r="L10" s="90">
        <v>0</v>
      </c>
      <c r="M10" s="90">
        <v>0</v>
      </c>
      <c r="N10" s="90">
        <v>0</v>
      </c>
      <c r="O10" s="83">
        <f t="shared" si="0"/>
        <v>1156.8499999999999</v>
      </c>
    </row>
    <row r="11" spans="1:15" ht="25.5" customHeight="1" x14ac:dyDescent="0.25">
      <c r="A11" s="70" t="s">
        <v>117</v>
      </c>
      <c r="B11" s="72" t="s">
        <v>108</v>
      </c>
      <c r="C11" s="72" t="s">
        <v>333</v>
      </c>
      <c r="D11" s="72" t="s">
        <v>330</v>
      </c>
      <c r="E11" s="72" t="s">
        <v>330</v>
      </c>
      <c r="F11" s="148" t="s">
        <v>334</v>
      </c>
      <c r="G11" s="72" t="s">
        <v>335</v>
      </c>
      <c r="H11" s="79">
        <v>1663.39</v>
      </c>
      <c r="I11" s="35">
        <v>0</v>
      </c>
      <c r="J11" s="82">
        <v>0</v>
      </c>
      <c r="K11" s="90">
        <v>0</v>
      </c>
      <c r="L11" s="90">
        <v>217.71</v>
      </c>
      <c r="M11" s="90">
        <v>166</v>
      </c>
      <c r="N11" s="90">
        <v>0</v>
      </c>
      <c r="O11" s="83">
        <f t="shared" si="0"/>
        <v>2047.1000000000001</v>
      </c>
    </row>
    <row r="12" spans="1:15" ht="25.5" customHeight="1" x14ac:dyDescent="0.25">
      <c r="A12" s="70" t="s">
        <v>255</v>
      </c>
      <c r="B12" s="72" t="s">
        <v>108</v>
      </c>
      <c r="C12" s="72" t="s">
        <v>336</v>
      </c>
      <c r="D12" s="72" t="s">
        <v>330</v>
      </c>
      <c r="E12" s="72" t="s">
        <v>330</v>
      </c>
      <c r="F12" s="70" t="s">
        <v>337</v>
      </c>
      <c r="G12" s="72" t="s">
        <v>65</v>
      </c>
      <c r="H12" s="79">
        <v>1064.3900000000001</v>
      </c>
      <c r="I12" s="35">
        <v>0</v>
      </c>
      <c r="J12" s="82">
        <v>0</v>
      </c>
      <c r="K12" s="90">
        <v>0</v>
      </c>
      <c r="L12" s="90">
        <v>0</v>
      </c>
      <c r="M12" s="90">
        <v>0</v>
      </c>
      <c r="N12" s="90">
        <v>0</v>
      </c>
      <c r="O12" s="83">
        <f t="shared" si="0"/>
        <v>1064.3900000000001</v>
      </c>
    </row>
    <row r="13" spans="1:15" ht="25.5" customHeight="1" x14ac:dyDescent="0.25">
      <c r="A13" s="70" t="s">
        <v>338</v>
      </c>
      <c r="B13" s="72" t="s">
        <v>108</v>
      </c>
      <c r="C13" s="72" t="s">
        <v>339</v>
      </c>
      <c r="D13" s="72" t="s">
        <v>330</v>
      </c>
      <c r="E13" s="72" t="s">
        <v>330</v>
      </c>
      <c r="F13" s="70" t="s">
        <v>340</v>
      </c>
      <c r="G13" s="72" t="s">
        <v>120</v>
      </c>
      <c r="H13" s="79">
        <v>1757.7</v>
      </c>
      <c r="I13" s="35">
        <v>0</v>
      </c>
      <c r="J13" s="82">
        <v>0</v>
      </c>
      <c r="K13" s="90">
        <v>0</v>
      </c>
      <c r="L13" s="90">
        <v>0</v>
      </c>
      <c r="M13" s="90">
        <v>0</v>
      </c>
      <c r="N13" s="90">
        <v>0</v>
      </c>
      <c r="O13" s="83">
        <f t="shared" si="0"/>
        <v>1757.7</v>
      </c>
    </row>
    <row r="14" spans="1:15" ht="25.5" customHeight="1" x14ac:dyDescent="0.25">
      <c r="A14" s="70" t="s">
        <v>259</v>
      </c>
      <c r="B14" s="72" t="s">
        <v>108</v>
      </c>
      <c r="C14" s="72" t="s">
        <v>341</v>
      </c>
      <c r="D14" s="72" t="s">
        <v>342</v>
      </c>
      <c r="E14" s="72" t="s">
        <v>342</v>
      </c>
      <c r="F14" s="70" t="s">
        <v>337</v>
      </c>
      <c r="G14" s="72" t="s">
        <v>91</v>
      </c>
      <c r="H14" s="79">
        <v>597.85</v>
      </c>
      <c r="I14" s="35">
        <v>449.45</v>
      </c>
      <c r="J14" s="82">
        <v>1</v>
      </c>
      <c r="K14" s="90">
        <f>I14*J14</f>
        <v>449.45</v>
      </c>
      <c r="L14" s="90">
        <v>58.39</v>
      </c>
      <c r="M14" s="90">
        <v>14</v>
      </c>
      <c r="N14" s="90">
        <v>0</v>
      </c>
      <c r="O14" s="83">
        <f t="shared" si="0"/>
        <v>1119.69</v>
      </c>
    </row>
    <row r="15" spans="1:15" ht="25.5" customHeight="1" x14ac:dyDescent="0.25">
      <c r="A15" s="70" t="s">
        <v>255</v>
      </c>
      <c r="B15" s="72" t="s">
        <v>343</v>
      </c>
      <c r="C15" s="72" t="s">
        <v>344</v>
      </c>
      <c r="D15" s="72" t="s">
        <v>345</v>
      </c>
      <c r="E15" s="72" t="s">
        <v>345</v>
      </c>
      <c r="F15" s="70" t="s">
        <v>346</v>
      </c>
      <c r="G15" s="72" t="s">
        <v>347</v>
      </c>
      <c r="H15" s="79">
        <v>974.59</v>
      </c>
      <c r="I15" s="35">
        <v>0</v>
      </c>
      <c r="J15" s="82">
        <v>0</v>
      </c>
      <c r="K15" s="90">
        <v>0</v>
      </c>
      <c r="L15" s="90">
        <v>0</v>
      </c>
      <c r="M15" s="90">
        <v>0</v>
      </c>
      <c r="N15" s="90">
        <v>0</v>
      </c>
      <c r="O15" s="83">
        <f t="shared" si="0"/>
        <v>974.59</v>
      </c>
    </row>
    <row r="16" spans="1:15" ht="25.5" customHeight="1" x14ac:dyDescent="0.25">
      <c r="A16" s="70" t="s">
        <v>137</v>
      </c>
      <c r="B16" s="72" t="s">
        <v>108</v>
      </c>
      <c r="C16" s="72" t="s">
        <v>348</v>
      </c>
      <c r="D16" s="72" t="s">
        <v>349</v>
      </c>
      <c r="E16" s="72" t="s">
        <v>350</v>
      </c>
      <c r="F16" s="150" t="s">
        <v>351</v>
      </c>
      <c r="G16" s="72" t="s">
        <v>352</v>
      </c>
      <c r="H16" s="79">
        <v>1082.32</v>
      </c>
      <c r="I16" s="35">
        <v>278.47000000000003</v>
      </c>
      <c r="J16" s="82">
        <v>1</v>
      </c>
      <c r="K16" s="90">
        <f>I16*J16</f>
        <v>278.47000000000003</v>
      </c>
      <c r="L16" s="90">
        <v>99.15</v>
      </c>
      <c r="M16" s="90">
        <f>276.24+78</f>
        <v>354.24</v>
      </c>
      <c r="N16" s="90">
        <v>0</v>
      </c>
      <c r="O16" s="83">
        <f t="shared" si="0"/>
        <v>1814.18</v>
      </c>
    </row>
    <row r="17" spans="1:15" ht="25.5" customHeight="1" x14ac:dyDescent="0.25">
      <c r="A17" s="70" t="s">
        <v>259</v>
      </c>
      <c r="B17" s="72" t="s">
        <v>343</v>
      </c>
      <c r="C17" s="72" t="s">
        <v>353</v>
      </c>
      <c r="D17" s="72" t="s">
        <v>350</v>
      </c>
      <c r="E17" s="72" t="s">
        <v>354</v>
      </c>
      <c r="F17" s="70" t="s">
        <v>346</v>
      </c>
      <c r="G17" s="72" t="s">
        <v>355</v>
      </c>
      <c r="H17" s="152">
        <v>1560.97</v>
      </c>
      <c r="I17" s="35">
        <f t="shared" si="2"/>
        <v>448.51</v>
      </c>
      <c r="J17" s="82">
        <v>1</v>
      </c>
      <c r="K17" s="90">
        <v>448.51</v>
      </c>
      <c r="L17" s="90">
        <v>62.7</v>
      </c>
      <c r="M17" s="90">
        <v>56</v>
      </c>
      <c r="N17" s="90">
        <v>0</v>
      </c>
      <c r="O17" s="153">
        <f t="shared" si="0"/>
        <v>2128.1799999999998</v>
      </c>
    </row>
    <row r="18" spans="1:15" ht="23.25" customHeight="1" x14ac:dyDescent="0.25">
      <c r="H18" s="144">
        <f>SUM(H2:H17)</f>
        <v>20462.57</v>
      </c>
      <c r="K18" s="192">
        <f>SUM(K2:K17)</f>
        <v>3711.58</v>
      </c>
      <c r="L18" s="192">
        <f t="shared" ref="L18:N18" si="3">SUM(L2:L17)</f>
        <v>1164.3400000000001</v>
      </c>
      <c r="M18" s="192">
        <f t="shared" si="3"/>
        <v>1619.54</v>
      </c>
      <c r="N18" s="192">
        <f t="shared" si="3"/>
        <v>0</v>
      </c>
      <c r="O18" s="144">
        <f>SUM(O2:O17)</f>
        <v>26958.03</v>
      </c>
    </row>
  </sheetData>
  <sortState xmlns:xlrd2="http://schemas.microsoft.com/office/spreadsheetml/2017/richdata2" ref="A2:O17">
    <sortCondition ref="D2"/>
  </sortState>
  <pageMargins left="0.78740157499999996" right="0.78740157499999996" top="0.984251969" bottom="0.984251969" header="0.4921259845" footer="0.4921259845"/>
  <pageSetup paperSize="9" orientation="portrait" r:id="rId1"/>
  <ignoredErrors>
    <ignoredError sqref="C2:C17" numberStoredAsText="1"/>
    <ignoredError sqref="O2:O17 K2:K16 M16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0"/>
  <sheetViews>
    <sheetView showGridLines="0" topLeftCell="E12" zoomScale="90" zoomScaleNormal="90" workbookViewId="0">
      <selection activeCell="M19" sqref="M19"/>
    </sheetView>
  </sheetViews>
  <sheetFormatPr defaultColWidth="8.85546875" defaultRowHeight="11.25" x14ac:dyDescent="0.25"/>
  <cols>
    <col min="1" max="1" width="21.140625" style="86" customWidth="1"/>
    <col min="2" max="2" width="15.140625" style="84" customWidth="1"/>
    <col min="3" max="3" width="15" style="84" customWidth="1"/>
    <col min="4" max="5" width="13.140625" style="84" customWidth="1"/>
    <col min="6" max="6" width="48.5703125" style="86" customWidth="1"/>
    <col min="7" max="7" width="15.85546875" style="86" customWidth="1"/>
    <col min="8" max="8" width="13.85546875" style="84" customWidth="1"/>
    <col min="9" max="9" width="17.7109375" style="84" customWidth="1"/>
    <col min="10" max="10" width="13.140625" style="84" customWidth="1"/>
    <col min="11" max="12" width="15.85546875" style="84" customWidth="1"/>
    <col min="13" max="14" width="13.5703125" style="84" customWidth="1"/>
    <col min="15" max="15" width="15.28515625" style="84" customWidth="1"/>
    <col min="16" max="221" width="8.85546875" style="84"/>
    <col min="222" max="222" width="20.28515625" style="84" customWidth="1"/>
    <col min="223" max="223" width="12.140625" style="84" bestFit="1" customWidth="1"/>
    <col min="224" max="224" width="10.140625" style="84" bestFit="1" customWidth="1"/>
    <col min="225" max="225" width="16.5703125" style="84" bestFit="1" customWidth="1"/>
    <col min="226" max="226" width="11.28515625" style="84" bestFit="1" customWidth="1"/>
    <col min="227" max="227" width="19.5703125" style="84" customWidth="1"/>
    <col min="228" max="228" width="10.85546875" style="84" bestFit="1" customWidth="1"/>
    <col min="229" max="229" width="46" style="84" customWidth="1"/>
    <col min="230" max="230" width="14" style="84" bestFit="1" customWidth="1"/>
    <col min="231" max="231" width="10.7109375" style="84" bestFit="1" customWidth="1"/>
    <col min="232" max="232" width="10.28515625" style="84" customWidth="1"/>
    <col min="233" max="233" width="10" style="84" bestFit="1" customWidth="1"/>
    <col min="234" max="234" width="21.7109375" style="84" bestFit="1" customWidth="1"/>
    <col min="235" max="235" width="11.28515625" style="84" customWidth="1"/>
    <col min="236" max="236" width="8.28515625" style="84" bestFit="1" customWidth="1"/>
    <col min="237" max="237" width="9" style="84" customWidth="1"/>
    <col min="238" max="477" width="8.85546875" style="84"/>
    <col min="478" max="478" width="20.28515625" style="84" customWidth="1"/>
    <col min="479" max="479" width="12.140625" style="84" bestFit="1" customWidth="1"/>
    <col min="480" max="480" width="10.140625" style="84" bestFit="1" customWidth="1"/>
    <col min="481" max="481" width="16.5703125" style="84" bestFit="1" customWidth="1"/>
    <col min="482" max="482" width="11.28515625" style="84" bestFit="1" customWidth="1"/>
    <col min="483" max="483" width="19.5703125" style="84" customWidth="1"/>
    <col min="484" max="484" width="10.85546875" style="84" bestFit="1" customWidth="1"/>
    <col min="485" max="485" width="46" style="84" customWidth="1"/>
    <col min="486" max="486" width="14" style="84" bestFit="1" customWidth="1"/>
    <col min="487" max="487" width="10.7109375" style="84" bestFit="1" customWidth="1"/>
    <col min="488" max="488" width="10.28515625" style="84" customWidth="1"/>
    <col min="489" max="489" width="10" style="84" bestFit="1" customWidth="1"/>
    <col min="490" max="490" width="21.7109375" style="84" bestFit="1" customWidth="1"/>
    <col min="491" max="491" width="11.28515625" style="84" customWidth="1"/>
    <col min="492" max="492" width="8.28515625" style="84" bestFit="1" customWidth="1"/>
    <col min="493" max="493" width="9" style="84" customWidth="1"/>
    <col min="494" max="733" width="8.85546875" style="84"/>
    <col min="734" max="734" width="20.28515625" style="84" customWidth="1"/>
    <col min="735" max="735" width="12.140625" style="84" bestFit="1" customWidth="1"/>
    <col min="736" max="736" width="10.140625" style="84" bestFit="1" customWidth="1"/>
    <col min="737" max="737" width="16.5703125" style="84" bestFit="1" customWidth="1"/>
    <col min="738" max="738" width="11.28515625" style="84" bestFit="1" customWidth="1"/>
    <col min="739" max="739" width="19.5703125" style="84" customWidth="1"/>
    <col min="740" max="740" width="10.85546875" style="84" bestFit="1" customWidth="1"/>
    <col min="741" max="741" width="46" style="84" customWidth="1"/>
    <col min="742" max="742" width="14" style="84" bestFit="1" customWidth="1"/>
    <col min="743" max="743" width="10.7109375" style="84" bestFit="1" customWidth="1"/>
    <col min="744" max="744" width="10.28515625" style="84" customWidth="1"/>
    <col min="745" max="745" width="10" style="84" bestFit="1" customWidth="1"/>
    <col min="746" max="746" width="21.7109375" style="84" bestFit="1" customWidth="1"/>
    <col min="747" max="747" width="11.28515625" style="84" customWidth="1"/>
    <col min="748" max="748" width="8.28515625" style="84" bestFit="1" customWidth="1"/>
    <col min="749" max="749" width="9" style="84" customWidth="1"/>
    <col min="750" max="989" width="8.85546875" style="84"/>
    <col min="990" max="990" width="20.28515625" style="84" customWidth="1"/>
    <col min="991" max="991" width="12.140625" style="84" bestFit="1" customWidth="1"/>
    <col min="992" max="992" width="10.140625" style="84" bestFit="1" customWidth="1"/>
    <col min="993" max="993" width="16.5703125" style="84" bestFit="1" customWidth="1"/>
    <col min="994" max="994" width="11.28515625" style="84" bestFit="1" customWidth="1"/>
    <col min="995" max="995" width="19.5703125" style="84" customWidth="1"/>
    <col min="996" max="996" width="10.85546875" style="84" bestFit="1" customWidth="1"/>
    <col min="997" max="997" width="46" style="84" customWidth="1"/>
    <col min="998" max="998" width="14" style="84" bestFit="1" customWidth="1"/>
    <col min="999" max="999" width="10.7109375" style="84" bestFit="1" customWidth="1"/>
    <col min="1000" max="1000" width="10.28515625" style="84" customWidth="1"/>
    <col min="1001" max="1001" width="10" style="84" bestFit="1" customWidth="1"/>
    <col min="1002" max="1002" width="21.7109375" style="84" bestFit="1" customWidth="1"/>
    <col min="1003" max="1003" width="11.28515625" style="84" customWidth="1"/>
    <col min="1004" max="1004" width="8.28515625" style="84" bestFit="1" customWidth="1"/>
    <col min="1005" max="1005" width="9" style="84" customWidth="1"/>
    <col min="1006" max="1245" width="8.85546875" style="84"/>
    <col min="1246" max="1246" width="20.28515625" style="84" customWidth="1"/>
    <col min="1247" max="1247" width="12.140625" style="84" bestFit="1" customWidth="1"/>
    <col min="1248" max="1248" width="10.140625" style="84" bestFit="1" customWidth="1"/>
    <col min="1249" max="1249" width="16.5703125" style="84" bestFit="1" customWidth="1"/>
    <col min="1250" max="1250" width="11.28515625" style="84" bestFit="1" customWidth="1"/>
    <col min="1251" max="1251" width="19.5703125" style="84" customWidth="1"/>
    <col min="1252" max="1252" width="10.85546875" style="84" bestFit="1" customWidth="1"/>
    <col min="1253" max="1253" width="46" style="84" customWidth="1"/>
    <col min="1254" max="1254" width="14" style="84" bestFit="1" customWidth="1"/>
    <col min="1255" max="1255" width="10.7109375" style="84" bestFit="1" customWidth="1"/>
    <col min="1256" max="1256" width="10.28515625" style="84" customWidth="1"/>
    <col min="1257" max="1257" width="10" style="84" bestFit="1" customWidth="1"/>
    <col min="1258" max="1258" width="21.7109375" style="84" bestFit="1" customWidth="1"/>
    <col min="1259" max="1259" width="11.28515625" style="84" customWidth="1"/>
    <col min="1260" max="1260" width="8.28515625" style="84" bestFit="1" customWidth="1"/>
    <col min="1261" max="1261" width="9" style="84" customWidth="1"/>
    <col min="1262" max="1501" width="8.85546875" style="84"/>
    <col min="1502" max="1502" width="20.28515625" style="84" customWidth="1"/>
    <col min="1503" max="1503" width="12.140625" style="84" bestFit="1" customWidth="1"/>
    <col min="1504" max="1504" width="10.140625" style="84" bestFit="1" customWidth="1"/>
    <col min="1505" max="1505" width="16.5703125" style="84" bestFit="1" customWidth="1"/>
    <col min="1506" max="1506" width="11.28515625" style="84" bestFit="1" customWidth="1"/>
    <col min="1507" max="1507" width="19.5703125" style="84" customWidth="1"/>
    <col min="1508" max="1508" width="10.85546875" style="84" bestFit="1" customWidth="1"/>
    <col min="1509" max="1509" width="46" style="84" customWidth="1"/>
    <col min="1510" max="1510" width="14" style="84" bestFit="1" customWidth="1"/>
    <col min="1511" max="1511" width="10.7109375" style="84" bestFit="1" customWidth="1"/>
    <col min="1512" max="1512" width="10.28515625" style="84" customWidth="1"/>
    <col min="1513" max="1513" width="10" style="84" bestFit="1" customWidth="1"/>
    <col min="1514" max="1514" width="21.7109375" style="84" bestFit="1" customWidth="1"/>
    <col min="1515" max="1515" width="11.28515625" style="84" customWidth="1"/>
    <col min="1516" max="1516" width="8.28515625" style="84" bestFit="1" customWidth="1"/>
    <col min="1517" max="1517" width="9" style="84" customWidth="1"/>
    <col min="1518" max="1757" width="8.85546875" style="84"/>
    <col min="1758" max="1758" width="20.28515625" style="84" customWidth="1"/>
    <col min="1759" max="1759" width="12.140625" style="84" bestFit="1" customWidth="1"/>
    <col min="1760" max="1760" width="10.140625" style="84" bestFit="1" customWidth="1"/>
    <col min="1761" max="1761" width="16.5703125" style="84" bestFit="1" customWidth="1"/>
    <col min="1762" max="1762" width="11.28515625" style="84" bestFit="1" customWidth="1"/>
    <col min="1763" max="1763" width="19.5703125" style="84" customWidth="1"/>
    <col min="1764" max="1764" width="10.85546875" style="84" bestFit="1" customWidth="1"/>
    <col min="1765" max="1765" width="46" style="84" customWidth="1"/>
    <col min="1766" max="1766" width="14" style="84" bestFit="1" customWidth="1"/>
    <col min="1767" max="1767" width="10.7109375" style="84" bestFit="1" customWidth="1"/>
    <col min="1768" max="1768" width="10.28515625" style="84" customWidth="1"/>
    <col min="1769" max="1769" width="10" style="84" bestFit="1" customWidth="1"/>
    <col min="1770" max="1770" width="21.7109375" style="84" bestFit="1" customWidth="1"/>
    <col min="1771" max="1771" width="11.28515625" style="84" customWidth="1"/>
    <col min="1772" max="1772" width="8.28515625" style="84" bestFit="1" customWidth="1"/>
    <col min="1773" max="1773" width="9" style="84" customWidth="1"/>
    <col min="1774" max="2013" width="8.85546875" style="84"/>
    <col min="2014" max="2014" width="20.28515625" style="84" customWidth="1"/>
    <col min="2015" max="2015" width="12.140625" style="84" bestFit="1" customWidth="1"/>
    <col min="2016" max="2016" width="10.140625" style="84" bestFit="1" customWidth="1"/>
    <col min="2017" max="2017" width="16.5703125" style="84" bestFit="1" customWidth="1"/>
    <col min="2018" max="2018" width="11.28515625" style="84" bestFit="1" customWidth="1"/>
    <col min="2019" max="2019" width="19.5703125" style="84" customWidth="1"/>
    <col min="2020" max="2020" width="10.85546875" style="84" bestFit="1" customWidth="1"/>
    <col min="2021" max="2021" width="46" style="84" customWidth="1"/>
    <col min="2022" max="2022" width="14" style="84" bestFit="1" customWidth="1"/>
    <col min="2023" max="2023" width="10.7109375" style="84" bestFit="1" customWidth="1"/>
    <col min="2024" max="2024" width="10.28515625" style="84" customWidth="1"/>
    <col min="2025" max="2025" width="10" style="84" bestFit="1" customWidth="1"/>
    <col min="2026" max="2026" width="21.7109375" style="84" bestFit="1" customWidth="1"/>
    <col min="2027" max="2027" width="11.28515625" style="84" customWidth="1"/>
    <col min="2028" max="2028" width="8.28515625" style="84" bestFit="1" customWidth="1"/>
    <col min="2029" max="2029" width="9" style="84" customWidth="1"/>
    <col min="2030" max="2269" width="8.85546875" style="84"/>
    <col min="2270" max="2270" width="20.28515625" style="84" customWidth="1"/>
    <col min="2271" max="2271" width="12.140625" style="84" bestFit="1" customWidth="1"/>
    <col min="2272" max="2272" width="10.140625" style="84" bestFit="1" customWidth="1"/>
    <col min="2273" max="2273" width="16.5703125" style="84" bestFit="1" customWidth="1"/>
    <col min="2274" max="2274" width="11.28515625" style="84" bestFit="1" customWidth="1"/>
    <col min="2275" max="2275" width="19.5703125" style="84" customWidth="1"/>
    <col min="2276" max="2276" width="10.85546875" style="84" bestFit="1" customWidth="1"/>
    <col min="2277" max="2277" width="46" style="84" customWidth="1"/>
    <col min="2278" max="2278" width="14" style="84" bestFit="1" customWidth="1"/>
    <col min="2279" max="2279" width="10.7109375" style="84" bestFit="1" customWidth="1"/>
    <col min="2280" max="2280" width="10.28515625" style="84" customWidth="1"/>
    <col min="2281" max="2281" width="10" style="84" bestFit="1" customWidth="1"/>
    <col min="2282" max="2282" width="21.7109375" style="84" bestFit="1" customWidth="1"/>
    <col min="2283" max="2283" width="11.28515625" style="84" customWidth="1"/>
    <col min="2284" max="2284" width="8.28515625" style="84" bestFit="1" customWidth="1"/>
    <col min="2285" max="2285" width="9" style="84" customWidth="1"/>
    <col min="2286" max="2525" width="8.85546875" style="84"/>
    <col min="2526" max="2526" width="20.28515625" style="84" customWidth="1"/>
    <col min="2527" max="2527" width="12.140625" style="84" bestFit="1" customWidth="1"/>
    <col min="2528" max="2528" width="10.140625" style="84" bestFit="1" customWidth="1"/>
    <col min="2529" max="2529" width="16.5703125" style="84" bestFit="1" customWidth="1"/>
    <col min="2530" max="2530" width="11.28515625" style="84" bestFit="1" customWidth="1"/>
    <col min="2531" max="2531" width="19.5703125" style="84" customWidth="1"/>
    <col min="2532" max="2532" width="10.85546875" style="84" bestFit="1" customWidth="1"/>
    <col min="2533" max="2533" width="46" style="84" customWidth="1"/>
    <col min="2534" max="2534" width="14" style="84" bestFit="1" customWidth="1"/>
    <col min="2535" max="2535" width="10.7109375" style="84" bestFit="1" customWidth="1"/>
    <col min="2536" max="2536" width="10.28515625" style="84" customWidth="1"/>
    <col min="2537" max="2537" width="10" style="84" bestFit="1" customWidth="1"/>
    <col min="2538" max="2538" width="21.7109375" style="84" bestFit="1" customWidth="1"/>
    <col min="2539" max="2539" width="11.28515625" style="84" customWidth="1"/>
    <col min="2540" max="2540" width="8.28515625" style="84" bestFit="1" customWidth="1"/>
    <col min="2541" max="2541" width="9" style="84" customWidth="1"/>
    <col min="2542" max="2781" width="8.85546875" style="84"/>
    <col min="2782" max="2782" width="20.28515625" style="84" customWidth="1"/>
    <col min="2783" max="2783" width="12.140625" style="84" bestFit="1" customWidth="1"/>
    <col min="2784" max="2784" width="10.140625" style="84" bestFit="1" customWidth="1"/>
    <col min="2785" max="2785" width="16.5703125" style="84" bestFit="1" customWidth="1"/>
    <col min="2786" max="2786" width="11.28515625" style="84" bestFit="1" customWidth="1"/>
    <col min="2787" max="2787" width="19.5703125" style="84" customWidth="1"/>
    <col min="2788" max="2788" width="10.85546875" style="84" bestFit="1" customWidth="1"/>
    <col min="2789" max="2789" width="46" style="84" customWidth="1"/>
    <col min="2790" max="2790" width="14" style="84" bestFit="1" customWidth="1"/>
    <col min="2791" max="2791" width="10.7109375" style="84" bestFit="1" customWidth="1"/>
    <col min="2792" max="2792" width="10.28515625" style="84" customWidth="1"/>
    <col min="2793" max="2793" width="10" style="84" bestFit="1" customWidth="1"/>
    <col min="2794" max="2794" width="21.7109375" style="84" bestFit="1" customWidth="1"/>
    <col min="2795" max="2795" width="11.28515625" style="84" customWidth="1"/>
    <col min="2796" max="2796" width="8.28515625" style="84" bestFit="1" customWidth="1"/>
    <col min="2797" max="2797" width="9" style="84" customWidth="1"/>
    <col min="2798" max="3037" width="8.85546875" style="84"/>
    <col min="3038" max="3038" width="20.28515625" style="84" customWidth="1"/>
    <col min="3039" max="3039" width="12.140625" style="84" bestFit="1" customWidth="1"/>
    <col min="3040" max="3040" width="10.140625" style="84" bestFit="1" customWidth="1"/>
    <col min="3041" max="3041" width="16.5703125" style="84" bestFit="1" customWidth="1"/>
    <col min="3042" max="3042" width="11.28515625" style="84" bestFit="1" customWidth="1"/>
    <col min="3043" max="3043" width="19.5703125" style="84" customWidth="1"/>
    <col min="3044" max="3044" width="10.85546875" style="84" bestFit="1" customWidth="1"/>
    <col min="3045" max="3045" width="46" style="84" customWidth="1"/>
    <col min="3046" max="3046" width="14" style="84" bestFit="1" customWidth="1"/>
    <col min="3047" max="3047" width="10.7109375" style="84" bestFit="1" customWidth="1"/>
    <col min="3048" max="3048" width="10.28515625" style="84" customWidth="1"/>
    <col min="3049" max="3049" width="10" style="84" bestFit="1" customWidth="1"/>
    <col min="3050" max="3050" width="21.7109375" style="84" bestFit="1" customWidth="1"/>
    <col min="3051" max="3051" width="11.28515625" style="84" customWidth="1"/>
    <col min="3052" max="3052" width="8.28515625" style="84" bestFit="1" customWidth="1"/>
    <col min="3053" max="3053" width="9" style="84" customWidth="1"/>
    <col min="3054" max="3293" width="8.85546875" style="84"/>
    <col min="3294" max="3294" width="20.28515625" style="84" customWidth="1"/>
    <col min="3295" max="3295" width="12.140625" style="84" bestFit="1" customWidth="1"/>
    <col min="3296" max="3296" width="10.140625" style="84" bestFit="1" customWidth="1"/>
    <col min="3297" max="3297" width="16.5703125" style="84" bestFit="1" customWidth="1"/>
    <col min="3298" max="3298" width="11.28515625" style="84" bestFit="1" customWidth="1"/>
    <col min="3299" max="3299" width="19.5703125" style="84" customWidth="1"/>
    <col min="3300" max="3300" width="10.85546875" style="84" bestFit="1" customWidth="1"/>
    <col min="3301" max="3301" width="46" style="84" customWidth="1"/>
    <col min="3302" max="3302" width="14" style="84" bestFit="1" customWidth="1"/>
    <col min="3303" max="3303" width="10.7109375" style="84" bestFit="1" customWidth="1"/>
    <col min="3304" max="3304" width="10.28515625" style="84" customWidth="1"/>
    <col min="3305" max="3305" width="10" style="84" bestFit="1" customWidth="1"/>
    <col min="3306" max="3306" width="21.7109375" style="84" bestFit="1" customWidth="1"/>
    <col min="3307" max="3307" width="11.28515625" style="84" customWidth="1"/>
    <col min="3308" max="3308" width="8.28515625" style="84" bestFit="1" customWidth="1"/>
    <col min="3309" max="3309" width="9" style="84" customWidth="1"/>
    <col min="3310" max="3549" width="8.85546875" style="84"/>
    <col min="3550" max="3550" width="20.28515625" style="84" customWidth="1"/>
    <col min="3551" max="3551" width="12.140625" style="84" bestFit="1" customWidth="1"/>
    <col min="3552" max="3552" width="10.140625" style="84" bestFit="1" customWidth="1"/>
    <col min="3553" max="3553" width="16.5703125" style="84" bestFit="1" customWidth="1"/>
    <col min="3554" max="3554" width="11.28515625" style="84" bestFit="1" customWidth="1"/>
    <col min="3555" max="3555" width="19.5703125" style="84" customWidth="1"/>
    <col min="3556" max="3556" width="10.85546875" style="84" bestFit="1" customWidth="1"/>
    <col min="3557" max="3557" width="46" style="84" customWidth="1"/>
    <col min="3558" max="3558" width="14" style="84" bestFit="1" customWidth="1"/>
    <col min="3559" max="3559" width="10.7109375" style="84" bestFit="1" customWidth="1"/>
    <col min="3560" max="3560" width="10.28515625" style="84" customWidth="1"/>
    <col min="3561" max="3561" width="10" style="84" bestFit="1" customWidth="1"/>
    <col min="3562" max="3562" width="21.7109375" style="84" bestFit="1" customWidth="1"/>
    <col min="3563" max="3563" width="11.28515625" style="84" customWidth="1"/>
    <col min="3564" max="3564" width="8.28515625" style="84" bestFit="1" customWidth="1"/>
    <col min="3565" max="3565" width="9" style="84" customWidth="1"/>
    <col min="3566" max="3805" width="8.85546875" style="84"/>
    <col min="3806" max="3806" width="20.28515625" style="84" customWidth="1"/>
    <col min="3807" max="3807" width="12.140625" style="84" bestFit="1" customWidth="1"/>
    <col min="3808" max="3808" width="10.140625" style="84" bestFit="1" customWidth="1"/>
    <col min="3809" max="3809" width="16.5703125" style="84" bestFit="1" customWidth="1"/>
    <col min="3810" max="3810" width="11.28515625" style="84" bestFit="1" customWidth="1"/>
    <col min="3811" max="3811" width="19.5703125" style="84" customWidth="1"/>
    <col min="3812" max="3812" width="10.85546875" style="84" bestFit="1" customWidth="1"/>
    <col min="3813" max="3813" width="46" style="84" customWidth="1"/>
    <col min="3814" max="3814" width="14" style="84" bestFit="1" customWidth="1"/>
    <col min="3815" max="3815" width="10.7109375" style="84" bestFit="1" customWidth="1"/>
    <col min="3816" max="3816" width="10.28515625" style="84" customWidth="1"/>
    <col min="3817" max="3817" width="10" style="84" bestFit="1" customWidth="1"/>
    <col min="3818" max="3818" width="21.7109375" style="84" bestFit="1" customWidth="1"/>
    <col min="3819" max="3819" width="11.28515625" style="84" customWidth="1"/>
    <col min="3820" max="3820" width="8.28515625" style="84" bestFit="1" customWidth="1"/>
    <col min="3821" max="3821" width="9" style="84" customWidth="1"/>
    <col min="3822" max="4061" width="8.85546875" style="84"/>
    <col min="4062" max="4062" width="20.28515625" style="84" customWidth="1"/>
    <col min="4063" max="4063" width="12.140625" style="84" bestFit="1" customWidth="1"/>
    <col min="4064" max="4064" width="10.140625" style="84" bestFit="1" customWidth="1"/>
    <col min="4065" max="4065" width="16.5703125" style="84" bestFit="1" customWidth="1"/>
    <col min="4066" max="4066" width="11.28515625" style="84" bestFit="1" customWidth="1"/>
    <col min="4067" max="4067" width="19.5703125" style="84" customWidth="1"/>
    <col min="4068" max="4068" width="10.85546875" style="84" bestFit="1" customWidth="1"/>
    <col min="4069" max="4069" width="46" style="84" customWidth="1"/>
    <col min="4070" max="4070" width="14" style="84" bestFit="1" customWidth="1"/>
    <col min="4071" max="4071" width="10.7109375" style="84" bestFit="1" customWidth="1"/>
    <col min="4072" max="4072" width="10.28515625" style="84" customWidth="1"/>
    <col min="4073" max="4073" width="10" style="84" bestFit="1" customWidth="1"/>
    <col min="4074" max="4074" width="21.7109375" style="84" bestFit="1" customWidth="1"/>
    <col min="4075" max="4075" width="11.28515625" style="84" customWidth="1"/>
    <col min="4076" max="4076" width="8.28515625" style="84" bestFit="1" customWidth="1"/>
    <col min="4077" max="4077" width="9" style="84" customWidth="1"/>
    <col min="4078" max="4317" width="8.85546875" style="84"/>
    <col min="4318" max="4318" width="20.28515625" style="84" customWidth="1"/>
    <col min="4319" max="4319" width="12.140625" style="84" bestFit="1" customWidth="1"/>
    <col min="4320" max="4320" width="10.140625" style="84" bestFit="1" customWidth="1"/>
    <col min="4321" max="4321" width="16.5703125" style="84" bestFit="1" customWidth="1"/>
    <col min="4322" max="4322" width="11.28515625" style="84" bestFit="1" customWidth="1"/>
    <col min="4323" max="4323" width="19.5703125" style="84" customWidth="1"/>
    <col min="4324" max="4324" width="10.85546875" style="84" bestFit="1" customWidth="1"/>
    <col min="4325" max="4325" width="46" style="84" customWidth="1"/>
    <col min="4326" max="4326" width="14" style="84" bestFit="1" customWidth="1"/>
    <col min="4327" max="4327" width="10.7109375" style="84" bestFit="1" customWidth="1"/>
    <col min="4328" max="4328" width="10.28515625" style="84" customWidth="1"/>
    <col min="4329" max="4329" width="10" style="84" bestFit="1" customWidth="1"/>
    <col min="4330" max="4330" width="21.7109375" style="84" bestFit="1" customWidth="1"/>
    <col min="4331" max="4331" width="11.28515625" style="84" customWidth="1"/>
    <col min="4332" max="4332" width="8.28515625" style="84" bestFit="1" customWidth="1"/>
    <col min="4333" max="4333" width="9" style="84" customWidth="1"/>
    <col min="4334" max="4573" width="8.85546875" style="84"/>
    <col min="4574" max="4574" width="20.28515625" style="84" customWidth="1"/>
    <col min="4575" max="4575" width="12.140625" style="84" bestFit="1" customWidth="1"/>
    <col min="4576" max="4576" width="10.140625" style="84" bestFit="1" customWidth="1"/>
    <col min="4577" max="4577" width="16.5703125" style="84" bestFit="1" customWidth="1"/>
    <col min="4578" max="4578" width="11.28515625" style="84" bestFit="1" customWidth="1"/>
    <col min="4579" max="4579" width="19.5703125" style="84" customWidth="1"/>
    <col min="4580" max="4580" width="10.85546875" style="84" bestFit="1" customWidth="1"/>
    <col min="4581" max="4581" width="46" style="84" customWidth="1"/>
    <col min="4582" max="4582" width="14" style="84" bestFit="1" customWidth="1"/>
    <col min="4583" max="4583" width="10.7109375" style="84" bestFit="1" customWidth="1"/>
    <col min="4584" max="4584" width="10.28515625" style="84" customWidth="1"/>
    <col min="4585" max="4585" width="10" style="84" bestFit="1" customWidth="1"/>
    <col min="4586" max="4586" width="21.7109375" style="84" bestFit="1" customWidth="1"/>
    <col min="4587" max="4587" width="11.28515625" style="84" customWidth="1"/>
    <col min="4588" max="4588" width="8.28515625" style="84" bestFit="1" customWidth="1"/>
    <col min="4589" max="4589" width="9" style="84" customWidth="1"/>
    <col min="4590" max="4829" width="8.85546875" style="84"/>
    <col min="4830" max="4830" width="20.28515625" style="84" customWidth="1"/>
    <col min="4831" max="4831" width="12.140625" style="84" bestFit="1" customWidth="1"/>
    <col min="4832" max="4832" width="10.140625" style="84" bestFit="1" customWidth="1"/>
    <col min="4833" max="4833" width="16.5703125" style="84" bestFit="1" customWidth="1"/>
    <col min="4834" max="4834" width="11.28515625" style="84" bestFit="1" customWidth="1"/>
    <col min="4835" max="4835" width="19.5703125" style="84" customWidth="1"/>
    <col min="4836" max="4836" width="10.85546875" style="84" bestFit="1" customWidth="1"/>
    <col min="4837" max="4837" width="46" style="84" customWidth="1"/>
    <col min="4838" max="4838" width="14" style="84" bestFit="1" customWidth="1"/>
    <col min="4839" max="4839" width="10.7109375" style="84" bestFit="1" customWidth="1"/>
    <col min="4840" max="4840" width="10.28515625" style="84" customWidth="1"/>
    <col min="4841" max="4841" width="10" style="84" bestFit="1" customWidth="1"/>
    <col min="4842" max="4842" width="21.7109375" style="84" bestFit="1" customWidth="1"/>
    <col min="4843" max="4843" width="11.28515625" style="84" customWidth="1"/>
    <col min="4844" max="4844" width="8.28515625" style="84" bestFit="1" customWidth="1"/>
    <col min="4845" max="4845" width="9" style="84" customWidth="1"/>
    <col min="4846" max="5085" width="8.85546875" style="84"/>
    <col min="5086" max="5086" width="20.28515625" style="84" customWidth="1"/>
    <col min="5087" max="5087" width="12.140625" style="84" bestFit="1" customWidth="1"/>
    <col min="5088" max="5088" width="10.140625" style="84" bestFit="1" customWidth="1"/>
    <col min="5089" max="5089" width="16.5703125" style="84" bestFit="1" customWidth="1"/>
    <col min="5090" max="5090" width="11.28515625" style="84" bestFit="1" customWidth="1"/>
    <col min="5091" max="5091" width="19.5703125" style="84" customWidth="1"/>
    <col min="5092" max="5092" width="10.85546875" style="84" bestFit="1" customWidth="1"/>
    <col min="5093" max="5093" width="46" style="84" customWidth="1"/>
    <col min="5094" max="5094" width="14" style="84" bestFit="1" customWidth="1"/>
    <col min="5095" max="5095" width="10.7109375" style="84" bestFit="1" customWidth="1"/>
    <col min="5096" max="5096" width="10.28515625" style="84" customWidth="1"/>
    <col min="5097" max="5097" width="10" style="84" bestFit="1" customWidth="1"/>
    <col min="5098" max="5098" width="21.7109375" style="84" bestFit="1" customWidth="1"/>
    <col min="5099" max="5099" width="11.28515625" style="84" customWidth="1"/>
    <col min="5100" max="5100" width="8.28515625" style="84" bestFit="1" customWidth="1"/>
    <col min="5101" max="5101" width="9" style="84" customWidth="1"/>
    <col min="5102" max="5341" width="8.85546875" style="84"/>
    <col min="5342" max="5342" width="20.28515625" style="84" customWidth="1"/>
    <col min="5343" max="5343" width="12.140625" style="84" bestFit="1" customWidth="1"/>
    <col min="5344" max="5344" width="10.140625" style="84" bestFit="1" customWidth="1"/>
    <col min="5345" max="5345" width="16.5703125" style="84" bestFit="1" customWidth="1"/>
    <col min="5346" max="5346" width="11.28515625" style="84" bestFit="1" customWidth="1"/>
    <col min="5347" max="5347" width="19.5703125" style="84" customWidth="1"/>
    <col min="5348" max="5348" width="10.85546875" style="84" bestFit="1" customWidth="1"/>
    <col min="5349" max="5349" width="46" style="84" customWidth="1"/>
    <col min="5350" max="5350" width="14" style="84" bestFit="1" customWidth="1"/>
    <col min="5351" max="5351" width="10.7109375" style="84" bestFit="1" customWidth="1"/>
    <col min="5352" max="5352" width="10.28515625" style="84" customWidth="1"/>
    <col min="5353" max="5353" width="10" style="84" bestFit="1" customWidth="1"/>
    <col min="5354" max="5354" width="21.7109375" style="84" bestFit="1" customWidth="1"/>
    <col min="5355" max="5355" width="11.28515625" style="84" customWidth="1"/>
    <col min="5356" max="5356" width="8.28515625" style="84" bestFit="1" customWidth="1"/>
    <col min="5357" max="5357" width="9" style="84" customWidth="1"/>
    <col min="5358" max="5597" width="8.85546875" style="84"/>
    <col min="5598" max="5598" width="20.28515625" style="84" customWidth="1"/>
    <col min="5599" max="5599" width="12.140625" style="84" bestFit="1" customWidth="1"/>
    <col min="5600" max="5600" width="10.140625" style="84" bestFit="1" customWidth="1"/>
    <col min="5601" max="5601" width="16.5703125" style="84" bestFit="1" customWidth="1"/>
    <col min="5602" max="5602" width="11.28515625" style="84" bestFit="1" customWidth="1"/>
    <col min="5603" max="5603" width="19.5703125" style="84" customWidth="1"/>
    <col min="5604" max="5604" width="10.85546875" style="84" bestFit="1" customWidth="1"/>
    <col min="5605" max="5605" width="46" style="84" customWidth="1"/>
    <col min="5606" max="5606" width="14" style="84" bestFit="1" customWidth="1"/>
    <col min="5607" max="5607" width="10.7109375" style="84" bestFit="1" customWidth="1"/>
    <col min="5608" max="5608" width="10.28515625" style="84" customWidth="1"/>
    <col min="5609" max="5609" width="10" style="84" bestFit="1" customWidth="1"/>
    <col min="5610" max="5610" width="21.7109375" style="84" bestFit="1" customWidth="1"/>
    <col min="5611" max="5611" width="11.28515625" style="84" customWidth="1"/>
    <col min="5612" max="5612" width="8.28515625" style="84" bestFit="1" customWidth="1"/>
    <col min="5613" max="5613" width="9" style="84" customWidth="1"/>
    <col min="5614" max="5853" width="8.85546875" style="84"/>
    <col min="5854" max="5854" width="20.28515625" style="84" customWidth="1"/>
    <col min="5855" max="5855" width="12.140625" style="84" bestFit="1" customWidth="1"/>
    <col min="5856" max="5856" width="10.140625" style="84" bestFit="1" customWidth="1"/>
    <col min="5857" max="5857" width="16.5703125" style="84" bestFit="1" customWidth="1"/>
    <col min="5858" max="5858" width="11.28515625" style="84" bestFit="1" customWidth="1"/>
    <col min="5859" max="5859" width="19.5703125" style="84" customWidth="1"/>
    <col min="5860" max="5860" width="10.85546875" style="84" bestFit="1" customWidth="1"/>
    <col min="5861" max="5861" width="46" style="84" customWidth="1"/>
    <col min="5862" max="5862" width="14" style="84" bestFit="1" customWidth="1"/>
    <col min="5863" max="5863" width="10.7109375" style="84" bestFit="1" customWidth="1"/>
    <col min="5864" max="5864" width="10.28515625" style="84" customWidth="1"/>
    <col min="5865" max="5865" width="10" style="84" bestFit="1" customWidth="1"/>
    <col min="5866" max="5866" width="21.7109375" style="84" bestFit="1" customWidth="1"/>
    <col min="5867" max="5867" width="11.28515625" style="84" customWidth="1"/>
    <col min="5868" max="5868" width="8.28515625" style="84" bestFit="1" customWidth="1"/>
    <col min="5869" max="5869" width="9" style="84" customWidth="1"/>
    <col min="5870" max="6109" width="8.85546875" style="84"/>
    <col min="6110" max="6110" width="20.28515625" style="84" customWidth="1"/>
    <col min="6111" max="6111" width="12.140625" style="84" bestFit="1" customWidth="1"/>
    <col min="6112" max="6112" width="10.140625" style="84" bestFit="1" customWidth="1"/>
    <col min="6113" max="6113" width="16.5703125" style="84" bestFit="1" customWidth="1"/>
    <col min="6114" max="6114" width="11.28515625" style="84" bestFit="1" customWidth="1"/>
    <col min="6115" max="6115" width="19.5703125" style="84" customWidth="1"/>
    <col min="6116" max="6116" width="10.85546875" style="84" bestFit="1" customWidth="1"/>
    <col min="6117" max="6117" width="46" style="84" customWidth="1"/>
    <col min="6118" max="6118" width="14" style="84" bestFit="1" customWidth="1"/>
    <col min="6119" max="6119" width="10.7109375" style="84" bestFit="1" customWidth="1"/>
    <col min="6120" max="6120" width="10.28515625" style="84" customWidth="1"/>
    <col min="6121" max="6121" width="10" style="84" bestFit="1" customWidth="1"/>
    <col min="6122" max="6122" width="21.7109375" style="84" bestFit="1" customWidth="1"/>
    <col min="6123" max="6123" width="11.28515625" style="84" customWidth="1"/>
    <col min="6124" max="6124" width="8.28515625" style="84" bestFit="1" customWidth="1"/>
    <col min="6125" max="6125" width="9" style="84" customWidth="1"/>
    <col min="6126" max="6365" width="8.85546875" style="84"/>
    <col min="6366" max="6366" width="20.28515625" style="84" customWidth="1"/>
    <col min="6367" max="6367" width="12.140625" style="84" bestFit="1" customWidth="1"/>
    <col min="6368" max="6368" width="10.140625" style="84" bestFit="1" customWidth="1"/>
    <col min="6369" max="6369" width="16.5703125" style="84" bestFit="1" customWidth="1"/>
    <col min="6370" max="6370" width="11.28515625" style="84" bestFit="1" customWidth="1"/>
    <col min="6371" max="6371" width="19.5703125" style="84" customWidth="1"/>
    <col min="6372" max="6372" width="10.85546875" style="84" bestFit="1" customWidth="1"/>
    <col min="6373" max="6373" width="46" style="84" customWidth="1"/>
    <col min="6374" max="6374" width="14" style="84" bestFit="1" customWidth="1"/>
    <col min="6375" max="6375" width="10.7109375" style="84" bestFit="1" customWidth="1"/>
    <col min="6376" max="6376" width="10.28515625" style="84" customWidth="1"/>
    <col min="6377" max="6377" width="10" style="84" bestFit="1" customWidth="1"/>
    <col min="6378" max="6378" width="21.7109375" style="84" bestFit="1" customWidth="1"/>
    <col min="6379" max="6379" width="11.28515625" style="84" customWidth="1"/>
    <col min="6380" max="6380" width="8.28515625" style="84" bestFit="1" customWidth="1"/>
    <col min="6381" max="6381" width="9" style="84" customWidth="1"/>
    <col min="6382" max="6621" width="8.85546875" style="84"/>
    <col min="6622" max="6622" width="20.28515625" style="84" customWidth="1"/>
    <col min="6623" max="6623" width="12.140625" style="84" bestFit="1" customWidth="1"/>
    <col min="6624" max="6624" width="10.140625" style="84" bestFit="1" customWidth="1"/>
    <col min="6625" max="6625" width="16.5703125" style="84" bestFit="1" customWidth="1"/>
    <col min="6626" max="6626" width="11.28515625" style="84" bestFit="1" customWidth="1"/>
    <col min="6627" max="6627" width="19.5703125" style="84" customWidth="1"/>
    <col min="6628" max="6628" width="10.85546875" style="84" bestFit="1" customWidth="1"/>
    <col min="6629" max="6629" width="46" style="84" customWidth="1"/>
    <col min="6630" max="6630" width="14" style="84" bestFit="1" customWidth="1"/>
    <col min="6631" max="6631" width="10.7109375" style="84" bestFit="1" customWidth="1"/>
    <col min="6632" max="6632" width="10.28515625" style="84" customWidth="1"/>
    <col min="6633" max="6633" width="10" style="84" bestFit="1" customWidth="1"/>
    <col min="6634" max="6634" width="21.7109375" style="84" bestFit="1" customWidth="1"/>
    <col min="6635" max="6635" width="11.28515625" style="84" customWidth="1"/>
    <col min="6636" max="6636" width="8.28515625" style="84" bestFit="1" customWidth="1"/>
    <col min="6637" max="6637" width="9" style="84" customWidth="1"/>
    <col min="6638" max="6877" width="8.85546875" style="84"/>
    <col min="6878" max="6878" width="20.28515625" style="84" customWidth="1"/>
    <col min="6879" max="6879" width="12.140625" style="84" bestFit="1" customWidth="1"/>
    <col min="6880" max="6880" width="10.140625" style="84" bestFit="1" customWidth="1"/>
    <col min="6881" max="6881" width="16.5703125" style="84" bestFit="1" customWidth="1"/>
    <col min="6882" max="6882" width="11.28515625" style="84" bestFit="1" customWidth="1"/>
    <col min="6883" max="6883" width="19.5703125" style="84" customWidth="1"/>
    <col min="6884" max="6884" width="10.85546875" style="84" bestFit="1" customWidth="1"/>
    <col min="6885" max="6885" width="46" style="84" customWidth="1"/>
    <col min="6886" max="6886" width="14" style="84" bestFit="1" customWidth="1"/>
    <col min="6887" max="6887" width="10.7109375" style="84" bestFit="1" customWidth="1"/>
    <col min="6888" max="6888" width="10.28515625" style="84" customWidth="1"/>
    <col min="6889" max="6889" width="10" style="84" bestFit="1" customWidth="1"/>
    <col min="6890" max="6890" width="21.7109375" style="84" bestFit="1" customWidth="1"/>
    <col min="6891" max="6891" width="11.28515625" style="84" customWidth="1"/>
    <col min="6892" max="6892" width="8.28515625" style="84" bestFit="1" customWidth="1"/>
    <col min="6893" max="6893" width="9" style="84" customWidth="1"/>
    <col min="6894" max="7133" width="8.85546875" style="84"/>
    <col min="7134" max="7134" width="20.28515625" style="84" customWidth="1"/>
    <col min="7135" max="7135" width="12.140625" style="84" bestFit="1" customWidth="1"/>
    <col min="7136" max="7136" width="10.140625" style="84" bestFit="1" customWidth="1"/>
    <col min="7137" max="7137" width="16.5703125" style="84" bestFit="1" customWidth="1"/>
    <col min="7138" max="7138" width="11.28515625" style="84" bestFit="1" customWidth="1"/>
    <col min="7139" max="7139" width="19.5703125" style="84" customWidth="1"/>
    <col min="7140" max="7140" width="10.85546875" style="84" bestFit="1" customWidth="1"/>
    <col min="7141" max="7141" width="46" style="84" customWidth="1"/>
    <col min="7142" max="7142" width="14" style="84" bestFit="1" customWidth="1"/>
    <col min="7143" max="7143" width="10.7109375" style="84" bestFit="1" customWidth="1"/>
    <col min="7144" max="7144" width="10.28515625" style="84" customWidth="1"/>
    <col min="7145" max="7145" width="10" style="84" bestFit="1" customWidth="1"/>
    <col min="7146" max="7146" width="21.7109375" style="84" bestFit="1" customWidth="1"/>
    <col min="7147" max="7147" width="11.28515625" style="84" customWidth="1"/>
    <col min="7148" max="7148" width="8.28515625" style="84" bestFit="1" customWidth="1"/>
    <col min="7149" max="7149" width="9" style="84" customWidth="1"/>
    <col min="7150" max="7389" width="8.85546875" style="84"/>
    <col min="7390" max="7390" width="20.28515625" style="84" customWidth="1"/>
    <col min="7391" max="7391" width="12.140625" style="84" bestFit="1" customWidth="1"/>
    <col min="7392" max="7392" width="10.140625" style="84" bestFit="1" customWidth="1"/>
    <col min="7393" max="7393" width="16.5703125" style="84" bestFit="1" customWidth="1"/>
    <col min="7394" max="7394" width="11.28515625" style="84" bestFit="1" customWidth="1"/>
    <col min="7395" max="7395" width="19.5703125" style="84" customWidth="1"/>
    <col min="7396" max="7396" width="10.85546875" style="84" bestFit="1" customWidth="1"/>
    <col min="7397" max="7397" width="46" style="84" customWidth="1"/>
    <col min="7398" max="7398" width="14" style="84" bestFit="1" customWidth="1"/>
    <col min="7399" max="7399" width="10.7109375" style="84" bestFit="1" customWidth="1"/>
    <col min="7400" max="7400" width="10.28515625" style="84" customWidth="1"/>
    <col min="7401" max="7401" width="10" style="84" bestFit="1" customWidth="1"/>
    <col min="7402" max="7402" width="21.7109375" style="84" bestFit="1" customWidth="1"/>
    <col min="7403" max="7403" width="11.28515625" style="84" customWidth="1"/>
    <col min="7404" max="7404" width="8.28515625" style="84" bestFit="1" customWidth="1"/>
    <col min="7405" max="7405" width="9" style="84" customWidth="1"/>
    <col min="7406" max="7645" width="8.85546875" style="84"/>
    <col min="7646" max="7646" width="20.28515625" style="84" customWidth="1"/>
    <col min="7647" max="7647" width="12.140625" style="84" bestFit="1" customWidth="1"/>
    <col min="7648" max="7648" width="10.140625" style="84" bestFit="1" customWidth="1"/>
    <col min="7649" max="7649" width="16.5703125" style="84" bestFit="1" customWidth="1"/>
    <col min="7650" max="7650" width="11.28515625" style="84" bestFit="1" customWidth="1"/>
    <col min="7651" max="7651" width="19.5703125" style="84" customWidth="1"/>
    <col min="7652" max="7652" width="10.85546875" style="84" bestFit="1" customWidth="1"/>
    <col min="7653" max="7653" width="46" style="84" customWidth="1"/>
    <col min="7654" max="7654" width="14" style="84" bestFit="1" customWidth="1"/>
    <col min="7655" max="7655" width="10.7109375" style="84" bestFit="1" customWidth="1"/>
    <col min="7656" max="7656" width="10.28515625" style="84" customWidth="1"/>
    <col min="7657" max="7657" width="10" style="84" bestFit="1" customWidth="1"/>
    <col min="7658" max="7658" width="21.7109375" style="84" bestFit="1" customWidth="1"/>
    <col min="7659" max="7659" width="11.28515625" style="84" customWidth="1"/>
    <col min="7660" max="7660" width="8.28515625" style="84" bestFit="1" customWidth="1"/>
    <col min="7661" max="7661" width="9" style="84" customWidth="1"/>
    <col min="7662" max="7901" width="8.85546875" style="84"/>
    <col min="7902" max="7902" width="20.28515625" style="84" customWidth="1"/>
    <col min="7903" max="7903" width="12.140625" style="84" bestFit="1" customWidth="1"/>
    <col min="7904" max="7904" width="10.140625" style="84" bestFit="1" customWidth="1"/>
    <col min="7905" max="7905" width="16.5703125" style="84" bestFit="1" customWidth="1"/>
    <col min="7906" max="7906" width="11.28515625" style="84" bestFit="1" customWidth="1"/>
    <col min="7907" max="7907" width="19.5703125" style="84" customWidth="1"/>
    <col min="7908" max="7908" width="10.85546875" style="84" bestFit="1" customWidth="1"/>
    <col min="7909" max="7909" width="46" style="84" customWidth="1"/>
    <col min="7910" max="7910" width="14" style="84" bestFit="1" customWidth="1"/>
    <col min="7911" max="7911" width="10.7109375" style="84" bestFit="1" customWidth="1"/>
    <col min="7912" max="7912" width="10.28515625" style="84" customWidth="1"/>
    <col min="7913" max="7913" width="10" style="84" bestFit="1" customWidth="1"/>
    <col min="7914" max="7914" width="21.7109375" style="84" bestFit="1" customWidth="1"/>
    <col min="7915" max="7915" width="11.28515625" style="84" customWidth="1"/>
    <col min="7916" max="7916" width="8.28515625" style="84" bestFit="1" customWidth="1"/>
    <col min="7917" max="7917" width="9" style="84" customWidth="1"/>
    <col min="7918" max="8157" width="8.85546875" style="84"/>
    <col min="8158" max="8158" width="20.28515625" style="84" customWidth="1"/>
    <col min="8159" max="8159" width="12.140625" style="84" bestFit="1" customWidth="1"/>
    <col min="8160" max="8160" width="10.140625" style="84" bestFit="1" customWidth="1"/>
    <col min="8161" max="8161" width="16.5703125" style="84" bestFit="1" customWidth="1"/>
    <col min="8162" max="8162" width="11.28515625" style="84" bestFit="1" customWidth="1"/>
    <col min="8163" max="8163" width="19.5703125" style="84" customWidth="1"/>
    <col min="8164" max="8164" width="10.85546875" style="84" bestFit="1" customWidth="1"/>
    <col min="8165" max="8165" width="46" style="84" customWidth="1"/>
    <col min="8166" max="8166" width="14" style="84" bestFit="1" customWidth="1"/>
    <col min="8167" max="8167" width="10.7109375" style="84" bestFit="1" customWidth="1"/>
    <col min="8168" max="8168" width="10.28515625" style="84" customWidth="1"/>
    <col min="8169" max="8169" width="10" style="84" bestFit="1" customWidth="1"/>
    <col min="8170" max="8170" width="21.7109375" style="84" bestFit="1" customWidth="1"/>
    <col min="8171" max="8171" width="11.28515625" style="84" customWidth="1"/>
    <col min="8172" max="8172" width="8.28515625" style="84" bestFit="1" customWidth="1"/>
    <col min="8173" max="8173" width="9" style="84" customWidth="1"/>
    <col min="8174" max="8413" width="8.85546875" style="84"/>
    <col min="8414" max="8414" width="20.28515625" style="84" customWidth="1"/>
    <col min="8415" max="8415" width="12.140625" style="84" bestFit="1" customWidth="1"/>
    <col min="8416" max="8416" width="10.140625" style="84" bestFit="1" customWidth="1"/>
    <col min="8417" max="8417" width="16.5703125" style="84" bestFit="1" customWidth="1"/>
    <col min="8418" max="8418" width="11.28515625" style="84" bestFit="1" customWidth="1"/>
    <col min="8419" max="8419" width="19.5703125" style="84" customWidth="1"/>
    <col min="8420" max="8420" width="10.85546875" style="84" bestFit="1" customWidth="1"/>
    <col min="8421" max="8421" width="46" style="84" customWidth="1"/>
    <col min="8422" max="8422" width="14" style="84" bestFit="1" customWidth="1"/>
    <col min="8423" max="8423" width="10.7109375" style="84" bestFit="1" customWidth="1"/>
    <col min="8424" max="8424" width="10.28515625" style="84" customWidth="1"/>
    <col min="8425" max="8425" width="10" style="84" bestFit="1" customWidth="1"/>
    <col min="8426" max="8426" width="21.7109375" style="84" bestFit="1" customWidth="1"/>
    <col min="8427" max="8427" width="11.28515625" style="84" customWidth="1"/>
    <col min="8428" max="8428" width="8.28515625" style="84" bestFit="1" customWidth="1"/>
    <col min="8429" max="8429" width="9" style="84" customWidth="1"/>
    <col min="8430" max="8669" width="8.85546875" style="84"/>
    <col min="8670" max="8670" width="20.28515625" style="84" customWidth="1"/>
    <col min="8671" max="8671" width="12.140625" style="84" bestFit="1" customWidth="1"/>
    <col min="8672" max="8672" width="10.140625" style="84" bestFit="1" customWidth="1"/>
    <col min="8673" max="8673" width="16.5703125" style="84" bestFit="1" customWidth="1"/>
    <col min="8674" max="8674" width="11.28515625" style="84" bestFit="1" customWidth="1"/>
    <col min="8675" max="8675" width="19.5703125" style="84" customWidth="1"/>
    <col min="8676" max="8676" width="10.85546875" style="84" bestFit="1" customWidth="1"/>
    <col min="8677" max="8677" width="46" style="84" customWidth="1"/>
    <col min="8678" max="8678" width="14" style="84" bestFit="1" customWidth="1"/>
    <col min="8679" max="8679" width="10.7109375" style="84" bestFit="1" customWidth="1"/>
    <col min="8680" max="8680" width="10.28515625" style="84" customWidth="1"/>
    <col min="8681" max="8681" width="10" style="84" bestFit="1" customWidth="1"/>
    <col min="8682" max="8682" width="21.7109375" style="84" bestFit="1" customWidth="1"/>
    <col min="8683" max="8683" width="11.28515625" style="84" customWidth="1"/>
    <col min="8684" max="8684" width="8.28515625" style="84" bestFit="1" customWidth="1"/>
    <col min="8685" max="8685" width="9" style="84" customWidth="1"/>
    <col min="8686" max="8925" width="8.85546875" style="84"/>
    <col min="8926" max="8926" width="20.28515625" style="84" customWidth="1"/>
    <col min="8927" max="8927" width="12.140625" style="84" bestFit="1" customWidth="1"/>
    <col min="8928" max="8928" width="10.140625" style="84" bestFit="1" customWidth="1"/>
    <col min="8929" max="8929" width="16.5703125" style="84" bestFit="1" customWidth="1"/>
    <col min="8930" max="8930" width="11.28515625" style="84" bestFit="1" customWidth="1"/>
    <col min="8931" max="8931" width="19.5703125" style="84" customWidth="1"/>
    <col min="8932" max="8932" width="10.85546875" style="84" bestFit="1" customWidth="1"/>
    <col min="8933" max="8933" width="46" style="84" customWidth="1"/>
    <col min="8934" max="8934" width="14" style="84" bestFit="1" customWidth="1"/>
    <col min="8935" max="8935" width="10.7109375" style="84" bestFit="1" customWidth="1"/>
    <col min="8936" max="8936" width="10.28515625" style="84" customWidth="1"/>
    <col min="8937" max="8937" width="10" style="84" bestFit="1" customWidth="1"/>
    <col min="8938" max="8938" width="21.7109375" style="84" bestFit="1" customWidth="1"/>
    <col min="8939" max="8939" width="11.28515625" style="84" customWidth="1"/>
    <col min="8940" max="8940" width="8.28515625" style="84" bestFit="1" customWidth="1"/>
    <col min="8941" max="8941" width="9" style="84" customWidth="1"/>
    <col min="8942" max="9181" width="8.85546875" style="84"/>
    <col min="9182" max="9182" width="20.28515625" style="84" customWidth="1"/>
    <col min="9183" max="9183" width="12.140625" style="84" bestFit="1" customWidth="1"/>
    <col min="9184" max="9184" width="10.140625" style="84" bestFit="1" customWidth="1"/>
    <col min="9185" max="9185" width="16.5703125" style="84" bestFit="1" customWidth="1"/>
    <col min="9186" max="9186" width="11.28515625" style="84" bestFit="1" customWidth="1"/>
    <col min="9187" max="9187" width="19.5703125" style="84" customWidth="1"/>
    <col min="9188" max="9188" width="10.85546875" style="84" bestFit="1" customWidth="1"/>
    <col min="9189" max="9189" width="46" style="84" customWidth="1"/>
    <col min="9190" max="9190" width="14" style="84" bestFit="1" customWidth="1"/>
    <col min="9191" max="9191" width="10.7109375" style="84" bestFit="1" customWidth="1"/>
    <col min="9192" max="9192" width="10.28515625" style="84" customWidth="1"/>
    <col min="9193" max="9193" width="10" style="84" bestFit="1" customWidth="1"/>
    <col min="9194" max="9194" width="21.7109375" style="84" bestFit="1" customWidth="1"/>
    <col min="9195" max="9195" width="11.28515625" style="84" customWidth="1"/>
    <col min="9196" max="9196" width="8.28515625" style="84" bestFit="1" customWidth="1"/>
    <col min="9197" max="9197" width="9" style="84" customWidth="1"/>
    <col min="9198" max="9437" width="8.85546875" style="84"/>
    <col min="9438" max="9438" width="20.28515625" style="84" customWidth="1"/>
    <col min="9439" max="9439" width="12.140625" style="84" bestFit="1" customWidth="1"/>
    <col min="9440" max="9440" width="10.140625" style="84" bestFit="1" customWidth="1"/>
    <col min="9441" max="9441" width="16.5703125" style="84" bestFit="1" customWidth="1"/>
    <col min="9442" max="9442" width="11.28515625" style="84" bestFit="1" customWidth="1"/>
    <col min="9443" max="9443" width="19.5703125" style="84" customWidth="1"/>
    <col min="9444" max="9444" width="10.85546875" style="84" bestFit="1" customWidth="1"/>
    <col min="9445" max="9445" width="46" style="84" customWidth="1"/>
    <col min="9446" max="9446" width="14" style="84" bestFit="1" customWidth="1"/>
    <col min="9447" max="9447" width="10.7109375" style="84" bestFit="1" customWidth="1"/>
    <col min="9448" max="9448" width="10.28515625" style="84" customWidth="1"/>
    <col min="9449" max="9449" width="10" style="84" bestFit="1" customWidth="1"/>
    <col min="9450" max="9450" width="21.7109375" style="84" bestFit="1" customWidth="1"/>
    <col min="9451" max="9451" width="11.28515625" style="84" customWidth="1"/>
    <col min="9452" max="9452" width="8.28515625" style="84" bestFit="1" customWidth="1"/>
    <col min="9453" max="9453" width="9" style="84" customWidth="1"/>
    <col min="9454" max="9693" width="8.85546875" style="84"/>
    <col min="9694" max="9694" width="20.28515625" style="84" customWidth="1"/>
    <col min="9695" max="9695" width="12.140625" style="84" bestFit="1" customWidth="1"/>
    <col min="9696" max="9696" width="10.140625" style="84" bestFit="1" customWidth="1"/>
    <col min="9697" max="9697" width="16.5703125" style="84" bestFit="1" customWidth="1"/>
    <col min="9698" max="9698" width="11.28515625" style="84" bestFit="1" customWidth="1"/>
    <col min="9699" max="9699" width="19.5703125" style="84" customWidth="1"/>
    <col min="9700" max="9700" width="10.85546875" style="84" bestFit="1" customWidth="1"/>
    <col min="9701" max="9701" width="46" style="84" customWidth="1"/>
    <col min="9702" max="9702" width="14" style="84" bestFit="1" customWidth="1"/>
    <col min="9703" max="9703" width="10.7109375" style="84" bestFit="1" customWidth="1"/>
    <col min="9704" max="9704" width="10.28515625" style="84" customWidth="1"/>
    <col min="9705" max="9705" width="10" style="84" bestFit="1" customWidth="1"/>
    <col min="9706" max="9706" width="21.7109375" style="84" bestFit="1" customWidth="1"/>
    <col min="9707" max="9707" width="11.28515625" style="84" customWidth="1"/>
    <col min="9708" max="9708" width="8.28515625" style="84" bestFit="1" customWidth="1"/>
    <col min="9709" max="9709" width="9" style="84" customWidth="1"/>
    <col min="9710" max="9949" width="8.85546875" style="84"/>
    <col min="9950" max="9950" width="20.28515625" style="84" customWidth="1"/>
    <col min="9951" max="9951" width="12.140625" style="84" bestFit="1" customWidth="1"/>
    <col min="9952" max="9952" width="10.140625" style="84" bestFit="1" customWidth="1"/>
    <col min="9953" max="9953" width="16.5703125" style="84" bestFit="1" customWidth="1"/>
    <col min="9954" max="9954" width="11.28515625" style="84" bestFit="1" customWidth="1"/>
    <col min="9955" max="9955" width="19.5703125" style="84" customWidth="1"/>
    <col min="9956" max="9956" width="10.85546875" style="84" bestFit="1" customWidth="1"/>
    <col min="9957" max="9957" width="46" style="84" customWidth="1"/>
    <col min="9958" max="9958" width="14" style="84" bestFit="1" customWidth="1"/>
    <col min="9959" max="9959" width="10.7109375" style="84" bestFit="1" customWidth="1"/>
    <col min="9960" max="9960" width="10.28515625" style="84" customWidth="1"/>
    <col min="9961" max="9961" width="10" style="84" bestFit="1" customWidth="1"/>
    <col min="9962" max="9962" width="21.7109375" style="84" bestFit="1" customWidth="1"/>
    <col min="9963" max="9963" width="11.28515625" style="84" customWidth="1"/>
    <col min="9964" max="9964" width="8.28515625" style="84" bestFit="1" customWidth="1"/>
    <col min="9965" max="9965" width="9" style="84" customWidth="1"/>
    <col min="9966" max="10205" width="8.85546875" style="84"/>
    <col min="10206" max="10206" width="20.28515625" style="84" customWidth="1"/>
    <col min="10207" max="10207" width="12.140625" style="84" bestFit="1" customWidth="1"/>
    <col min="10208" max="10208" width="10.140625" style="84" bestFit="1" customWidth="1"/>
    <col min="10209" max="10209" width="16.5703125" style="84" bestFit="1" customWidth="1"/>
    <col min="10210" max="10210" width="11.28515625" style="84" bestFit="1" customWidth="1"/>
    <col min="10211" max="10211" width="19.5703125" style="84" customWidth="1"/>
    <col min="10212" max="10212" width="10.85546875" style="84" bestFit="1" customWidth="1"/>
    <col min="10213" max="10213" width="46" style="84" customWidth="1"/>
    <col min="10214" max="10214" width="14" style="84" bestFit="1" customWidth="1"/>
    <col min="10215" max="10215" width="10.7109375" style="84" bestFit="1" customWidth="1"/>
    <col min="10216" max="10216" width="10.28515625" style="84" customWidth="1"/>
    <col min="10217" max="10217" width="10" style="84" bestFit="1" customWidth="1"/>
    <col min="10218" max="10218" width="21.7109375" style="84" bestFit="1" customWidth="1"/>
    <col min="10219" max="10219" width="11.28515625" style="84" customWidth="1"/>
    <col min="10220" max="10220" width="8.28515625" style="84" bestFit="1" customWidth="1"/>
    <col min="10221" max="10221" width="9" style="84" customWidth="1"/>
    <col min="10222" max="10461" width="8.85546875" style="84"/>
    <col min="10462" max="10462" width="20.28515625" style="84" customWidth="1"/>
    <col min="10463" max="10463" width="12.140625" style="84" bestFit="1" customWidth="1"/>
    <col min="10464" max="10464" width="10.140625" style="84" bestFit="1" customWidth="1"/>
    <col min="10465" max="10465" width="16.5703125" style="84" bestFit="1" customWidth="1"/>
    <col min="10466" max="10466" width="11.28515625" style="84" bestFit="1" customWidth="1"/>
    <col min="10467" max="10467" width="19.5703125" style="84" customWidth="1"/>
    <col min="10468" max="10468" width="10.85546875" style="84" bestFit="1" customWidth="1"/>
    <col min="10469" max="10469" width="46" style="84" customWidth="1"/>
    <col min="10470" max="10470" width="14" style="84" bestFit="1" customWidth="1"/>
    <col min="10471" max="10471" width="10.7109375" style="84" bestFit="1" customWidth="1"/>
    <col min="10472" max="10472" width="10.28515625" style="84" customWidth="1"/>
    <col min="10473" max="10473" width="10" style="84" bestFit="1" customWidth="1"/>
    <col min="10474" max="10474" width="21.7109375" style="84" bestFit="1" customWidth="1"/>
    <col min="10475" max="10475" width="11.28515625" style="84" customWidth="1"/>
    <col min="10476" max="10476" width="8.28515625" style="84" bestFit="1" customWidth="1"/>
    <col min="10477" max="10477" width="9" style="84" customWidth="1"/>
    <col min="10478" max="10717" width="8.85546875" style="84"/>
    <col min="10718" max="10718" width="20.28515625" style="84" customWidth="1"/>
    <col min="10719" max="10719" width="12.140625" style="84" bestFit="1" customWidth="1"/>
    <col min="10720" max="10720" width="10.140625" style="84" bestFit="1" customWidth="1"/>
    <col min="10721" max="10721" width="16.5703125" style="84" bestFit="1" customWidth="1"/>
    <col min="10722" max="10722" width="11.28515625" style="84" bestFit="1" customWidth="1"/>
    <col min="10723" max="10723" width="19.5703125" style="84" customWidth="1"/>
    <col min="10724" max="10724" width="10.85546875" style="84" bestFit="1" customWidth="1"/>
    <col min="10725" max="10725" width="46" style="84" customWidth="1"/>
    <col min="10726" max="10726" width="14" style="84" bestFit="1" customWidth="1"/>
    <col min="10727" max="10727" width="10.7109375" style="84" bestFit="1" customWidth="1"/>
    <col min="10728" max="10728" width="10.28515625" style="84" customWidth="1"/>
    <col min="10729" max="10729" width="10" style="84" bestFit="1" customWidth="1"/>
    <col min="10730" max="10730" width="21.7109375" style="84" bestFit="1" customWidth="1"/>
    <col min="10731" max="10731" width="11.28515625" style="84" customWidth="1"/>
    <col min="10732" max="10732" width="8.28515625" style="84" bestFit="1" customWidth="1"/>
    <col min="10733" max="10733" width="9" style="84" customWidth="1"/>
    <col min="10734" max="10973" width="8.85546875" style="84"/>
    <col min="10974" max="10974" width="20.28515625" style="84" customWidth="1"/>
    <col min="10975" max="10975" width="12.140625" style="84" bestFit="1" customWidth="1"/>
    <col min="10976" max="10976" width="10.140625" style="84" bestFit="1" customWidth="1"/>
    <col min="10977" max="10977" width="16.5703125" style="84" bestFit="1" customWidth="1"/>
    <col min="10978" max="10978" width="11.28515625" style="84" bestFit="1" customWidth="1"/>
    <col min="10979" max="10979" width="19.5703125" style="84" customWidth="1"/>
    <col min="10980" max="10980" width="10.85546875" style="84" bestFit="1" customWidth="1"/>
    <col min="10981" max="10981" width="46" style="84" customWidth="1"/>
    <col min="10982" max="10982" width="14" style="84" bestFit="1" customWidth="1"/>
    <col min="10983" max="10983" width="10.7109375" style="84" bestFit="1" customWidth="1"/>
    <col min="10984" max="10984" width="10.28515625" style="84" customWidth="1"/>
    <col min="10985" max="10985" width="10" style="84" bestFit="1" customWidth="1"/>
    <col min="10986" max="10986" width="21.7109375" style="84" bestFit="1" customWidth="1"/>
    <col min="10987" max="10987" width="11.28515625" style="84" customWidth="1"/>
    <col min="10988" max="10988" width="8.28515625" style="84" bestFit="1" customWidth="1"/>
    <col min="10989" max="10989" width="9" style="84" customWidth="1"/>
    <col min="10990" max="11229" width="8.85546875" style="84"/>
    <col min="11230" max="11230" width="20.28515625" style="84" customWidth="1"/>
    <col min="11231" max="11231" width="12.140625" style="84" bestFit="1" customWidth="1"/>
    <col min="11232" max="11232" width="10.140625" style="84" bestFit="1" customWidth="1"/>
    <col min="11233" max="11233" width="16.5703125" style="84" bestFit="1" customWidth="1"/>
    <col min="11234" max="11234" width="11.28515625" style="84" bestFit="1" customWidth="1"/>
    <col min="11235" max="11235" width="19.5703125" style="84" customWidth="1"/>
    <col min="11236" max="11236" width="10.85546875" style="84" bestFit="1" customWidth="1"/>
    <col min="11237" max="11237" width="46" style="84" customWidth="1"/>
    <col min="11238" max="11238" width="14" style="84" bestFit="1" customWidth="1"/>
    <col min="11239" max="11239" width="10.7109375" style="84" bestFit="1" customWidth="1"/>
    <col min="11240" max="11240" width="10.28515625" style="84" customWidth="1"/>
    <col min="11241" max="11241" width="10" style="84" bestFit="1" customWidth="1"/>
    <col min="11242" max="11242" width="21.7109375" style="84" bestFit="1" customWidth="1"/>
    <col min="11243" max="11243" width="11.28515625" style="84" customWidth="1"/>
    <col min="11244" max="11244" width="8.28515625" style="84" bestFit="1" customWidth="1"/>
    <col min="11245" max="11245" width="9" style="84" customWidth="1"/>
    <col min="11246" max="11485" width="8.85546875" style="84"/>
    <col min="11486" max="11486" width="20.28515625" style="84" customWidth="1"/>
    <col min="11487" max="11487" width="12.140625" style="84" bestFit="1" customWidth="1"/>
    <col min="11488" max="11488" width="10.140625" style="84" bestFit="1" customWidth="1"/>
    <col min="11489" max="11489" width="16.5703125" style="84" bestFit="1" customWidth="1"/>
    <col min="11490" max="11490" width="11.28515625" style="84" bestFit="1" customWidth="1"/>
    <col min="11491" max="11491" width="19.5703125" style="84" customWidth="1"/>
    <col min="11492" max="11492" width="10.85546875" style="84" bestFit="1" customWidth="1"/>
    <col min="11493" max="11493" width="46" style="84" customWidth="1"/>
    <col min="11494" max="11494" width="14" style="84" bestFit="1" customWidth="1"/>
    <col min="11495" max="11495" width="10.7109375" style="84" bestFit="1" customWidth="1"/>
    <col min="11496" max="11496" width="10.28515625" style="84" customWidth="1"/>
    <col min="11497" max="11497" width="10" style="84" bestFit="1" customWidth="1"/>
    <col min="11498" max="11498" width="21.7109375" style="84" bestFit="1" customWidth="1"/>
    <col min="11499" max="11499" width="11.28515625" style="84" customWidth="1"/>
    <col min="11500" max="11500" width="8.28515625" style="84" bestFit="1" customWidth="1"/>
    <col min="11501" max="11501" width="9" style="84" customWidth="1"/>
    <col min="11502" max="11741" width="8.85546875" style="84"/>
    <col min="11742" max="11742" width="20.28515625" style="84" customWidth="1"/>
    <col min="11743" max="11743" width="12.140625" style="84" bestFit="1" customWidth="1"/>
    <col min="11744" max="11744" width="10.140625" style="84" bestFit="1" customWidth="1"/>
    <col min="11745" max="11745" width="16.5703125" style="84" bestFit="1" customWidth="1"/>
    <col min="11746" max="11746" width="11.28515625" style="84" bestFit="1" customWidth="1"/>
    <col min="11747" max="11747" width="19.5703125" style="84" customWidth="1"/>
    <col min="11748" max="11748" width="10.85546875" style="84" bestFit="1" customWidth="1"/>
    <col min="11749" max="11749" width="46" style="84" customWidth="1"/>
    <col min="11750" max="11750" width="14" style="84" bestFit="1" customWidth="1"/>
    <col min="11751" max="11751" width="10.7109375" style="84" bestFit="1" customWidth="1"/>
    <col min="11752" max="11752" width="10.28515625" style="84" customWidth="1"/>
    <col min="11753" max="11753" width="10" style="84" bestFit="1" customWidth="1"/>
    <col min="11754" max="11754" width="21.7109375" style="84" bestFit="1" customWidth="1"/>
    <col min="11755" max="11755" width="11.28515625" style="84" customWidth="1"/>
    <col min="11756" max="11756" width="8.28515625" style="84" bestFit="1" customWidth="1"/>
    <col min="11757" max="11757" width="9" style="84" customWidth="1"/>
    <col min="11758" max="11997" width="8.85546875" style="84"/>
    <col min="11998" max="11998" width="20.28515625" style="84" customWidth="1"/>
    <col min="11999" max="11999" width="12.140625" style="84" bestFit="1" customWidth="1"/>
    <col min="12000" max="12000" width="10.140625" style="84" bestFit="1" customWidth="1"/>
    <col min="12001" max="12001" width="16.5703125" style="84" bestFit="1" customWidth="1"/>
    <col min="12002" max="12002" width="11.28515625" style="84" bestFit="1" customWidth="1"/>
    <col min="12003" max="12003" width="19.5703125" style="84" customWidth="1"/>
    <col min="12004" max="12004" width="10.85546875" style="84" bestFit="1" customWidth="1"/>
    <col min="12005" max="12005" width="46" style="84" customWidth="1"/>
    <col min="12006" max="12006" width="14" style="84" bestFit="1" customWidth="1"/>
    <col min="12007" max="12007" width="10.7109375" style="84" bestFit="1" customWidth="1"/>
    <col min="12008" max="12008" width="10.28515625" style="84" customWidth="1"/>
    <col min="12009" max="12009" width="10" style="84" bestFit="1" customWidth="1"/>
    <col min="12010" max="12010" width="21.7109375" style="84" bestFit="1" customWidth="1"/>
    <col min="12011" max="12011" width="11.28515625" style="84" customWidth="1"/>
    <col min="12012" max="12012" width="8.28515625" style="84" bestFit="1" customWidth="1"/>
    <col min="12013" max="12013" width="9" style="84" customWidth="1"/>
    <col min="12014" max="12253" width="8.85546875" style="84"/>
    <col min="12254" max="12254" width="20.28515625" style="84" customWidth="1"/>
    <col min="12255" max="12255" width="12.140625" style="84" bestFit="1" customWidth="1"/>
    <col min="12256" max="12256" width="10.140625" style="84" bestFit="1" customWidth="1"/>
    <col min="12257" max="12257" width="16.5703125" style="84" bestFit="1" customWidth="1"/>
    <col min="12258" max="12258" width="11.28515625" style="84" bestFit="1" customWidth="1"/>
    <col min="12259" max="12259" width="19.5703125" style="84" customWidth="1"/>
    <col min="12260" max="12260" width="10.85546875" style="84" bestFit="1" customWidth="1"/>
    <col min="12261" max="12261" width="46" style="84" customWidth="1"/>
    <col min="12262" max="12262" width="14" style="84" bestFit="1" customWidth="1"/>
    <col min="12263" max="12263" width="10.7109375" style="84" bestFit="1" customWidth="1"/>
    <col min="12264" max="12264" width="10.28515625" style="84" customWidth="1"/>
    <col min="12265" max="12265" width="10" style="84" bestFit="1" customWidth="1"/>
    <col min="12266" max="12266" width="21.7109375" style="84" bestFit="1" customWidth="1"/>
    <col min="12267" max="12267" width="11.28515625" style="84" customWidth="1"/>
    <col min="12268" max="12268" width="8.28515625" style="84" bestFit="1" customWidth="1"/>
    <col min="12269" max="12269" width="9" style="84" customWidth="1"/>
    <col min="12270" max="12509" width="8.85546875" style="84"/>
    <col min="12510" max="12510" width="20.28515625" style="84" customWidth="1"/>
    <col min="12511" max="12511" width="12.140625" style="84" bestFit="1" customWidth="1"/>
    <col min="12512" max="12512" width="10.140625" style="84" bestFit="1" customWidth="1"/>
    <col min="12513" max="12513" width="16.5703125" style="84" bestFit="1" customWidth="1"/>
    <col min="12514" max="12514" width="11.28515625" style="84" bestFit="1" customWidth="1"/>
    <col min="12515" max="12515" width="19.5703125" style="84" customWidth="1"/>
    <col min="12516" max="12516" width="10.85546875" style="84" bestFit="1" customWidth="1"/>
    <col min="12517" max="12517" width="46" style="84" customWidth="1"/>
    <col min="12518" max="12518" width="14" style="84" bestFit="1" customWidth="1"/>
    <col min="12519" max="12519" width="10.7109375" style="84" bestFit="1" customWidth="1"/>
    <col min="12520" max="12520" width="10.28515625" style="84" customWidth="1"/>
    <col min="12521" max="12521" width="10" style="84" bestFit="1" customWidth="1"/>
    <col min="12522" max="12522" width="21.7109375" style="84" bestFit="1" customWidth="1"/>
    <col min="12523" max="12523" width="11.28515625" style="84" customWidth="1"/>
    <col min="12524" max="12524" width="8.28515625" style="84" bestFit="1" customWidth="1"/>
    <col min="12525" max="12525" width="9" style="84" customWidth="1"/>
    <col min="12526" max="12765" width="8.85546875" style="84"/>
    <col min="12766" max="12766" width="20.28515625" style="84" customWidth="1"/>
    <col min="12767" max="12767" width="12.140625" style="84" bestFit="1" customWidth="1"/>
    <col min="12768" max="12768" width="10.140625" style="84" bestFit="1" customWidth="1"/>
    <col min="12769" max="12769" width="16.5703125" style="84" bestFit="1" customWidth="1"/>
    <col min="12770" max="12770" width="11.28515625" style="84" bestFit="1" customWidth="1"/>
    <col min="12771" max="12771" width="19.5703125" style="84" customWidth="1"/>
    <col min="12772" max="12772" width="10.85546875" style="84" bestFit="1" customWidth="1"/>
    <col min="12773" max="12773" width="46" style="84" customWidth="1"/>
    <col min="12774" max="12774" width="14" style="84" bestFit="1" customWidth="1"/>
    <col min="12775" max="12775" width="10.7109375" style="84" bestFit="1" customWidth="1"/>
    <col min="12776" max="12776" width="10.28515625" style="84" customWidth="1"/>
    <col min="12777" max="12777" width="10" style="84" bestFit="1" customWidth="1"/>
    <col min="12778" max="12778" width="21.7109375" style="84" bestFit="1" customWidth="1"/>
    <col min="12779" max="12779" width="11.28515625" style="84" customWidth="1"/>
    <col min="12780" max="12780" width="8.28515625" style="84" bestFit="1" customWidth="1"/>
    <col min="12781" max="12781" width="9" style="84" customWidth="1"/>
    <col min="12782" max="13021" width="8.85546875" style="84"/>
    <col min="13022" max="13022" width="20.28515625" style="84" customWidth="1"/>
    <col min="13023" max="13023" width="12.140625" style="84" bestFit="1" customWidth="1"/>
    <col min="13024" max="13024" width="10.140625" style="84" bestFit="1" customWidth="1"/>
    <col min="13025" max="13025" width="16.5703125" style="84" bestFit="1" customWidth="1"/>
    <col min="13026" max="13026" width="11.28515625" style="84" bestFit="1" customWidth="1"/>
    <col min="13027" max="13027" width="19.5703125" style="84" customWidth="1"/>
    <col min="13028" max="13028" width="10.85546875" style="84" bestFit="1" customWidth="1"/>
    <col min="13029" max="13029" width="46" style="84" customWidth="1"/>
    <col min="13030" max="13030" width="14" style="84" bestFit="1" customWidth="1"/>
    <col min="13031" max="13031" width="10.7109375" style="84" bestFit="1" customWidth="1"/>
    <col min="13032" max="13032" width="10.28515625" style="84" customWidth="1"/>
    <col min="13033" max="13033" width="10" style="84" bestFit="1" customWidth="1"/>
    <col min="13034" max="13034" width="21.7109375" style="84" bestFit="1" customWidth="1"/>
    <col min="13035" max="13035" width="11.28515625" style="84" customWidth="1"/>
    <col min="13036" max="13036" width="8.28515625" style="84" bestFit="1" customWidth="1"/>
    <col min="13037" max="13037" width="9" style="84" customWidth="1"/>
    <col min="13038" max="13277" width="8.85546875" style="84"/>
    <col min="13278" max="13278" width="20.28515625" style="84" customWidth="1"/>
    <col min="13279" max="13279" width="12.140625" style="84" bestFit="1" customWidth="1"/>
    <col min="13280" max="13280" width="10.140625" style="84" bestFit="1" customWidth="1"/>
    <col min="13281" max="13281" width="16.5703125" style="84" bestFit="1" customWidth="1"/>
    <col min="13282" max="13282" width="11.28515625" style="84" bestFit="1" customWidth="1"/>
    <col min="13283" max="13283" width="19.5703125" style="84" customWidth="1"/>
    <col min="13284" max="13284" width="10.85546875" style="84" bestFit="1" customWidth="1"/>
    <col min="13285" max="13285" width="46" style="84" customWidth="1"/>
    <col min="13286" max="13286" width="14" style="84" bestFit="1" customWidth="1"/>
    <col min="13287" max="13287" width="10.7109375" style="84" bestFit="1" customWidth="1"/>
    <col min="13288" max="13288" width="10.28515625" style="84" customWidth="1"/>
    <col min="13289" max="13289" width="10" style="84" bestFit="1" customWidth="1"/>
    <col min="13290" max="13290" width="21.7109375" style="84" bestFit="1" customWidth="1"/>
    <col min="13291" max="13291" width="11.28515625" style="84" customWidth="1"/>
    <col min="13292" max="13292" width="8.28515625" style="84" bestFit="1" customWidth="1"/>
    <col min="13293" max="13293" width="9" style="84" customWidth="1"/>
    <col min="13294" max="13533" width="8.85546875" style="84"/>
    <col min="13534" max="13534" width="20.28515625" style="84" customWidth="1"/>
    <col min="13535" max="13535" width="12.140625" style="84" bestFit="1" customWidth="1"/>
    <col min="13536" max="13536" width="10.140625" style="84" bestFit="1" customWidth="1"/>
    <col min="13537" max="13537" width="16.5703125" style="84" bestFit="1" customWidth="1"/>
    <col min="13538" max="13538" width="11.28515625" style="84" bestFit="1" customWidth="1"/>
    <col min="13539" max="13539" width="19.5703125" style="84" customWidth="1"/>
    <col min="13540" max="13540" width="10.85546875" style="84" bestFit="1" customWidth="1"/>
    <col min="13541" max="13541" width="46" style="84" customWidth="1"/>
    <col min="13542" max="13542" width="14" style="84" bestFit="1" customWidth="1"/>
    <col min="13543" max="13543" width="10.7109375" style="84" bestFit="1" customWidth="1"/>
    <col min="13544" max="13544" width="10.28515625" style="84" customWidth="1"/>
    <col min="13545" max="13545" width="10" style="84" bestFit="1" customWidth="1"/>
    <col min="13546" max="13546" width="21.7109375" style="84" bestFit="1" customWidth="1"/>
    <col min="13547" max="13547" width="11.28515625" style="84" customWidth="1"/>
    <col min="13548" max="13548" width="8.28515625" style="84" bestFit="1" customWidth="1"/>
    <col min="13549" max="13549" width="9" style="84" customWidth="1"/>
    <col min="13550" max="13789" width="8.85546875" style="84"/>
    <col min="13790" max="13790" width="20.28515625" style="84" customWidth="1"/>
    <col min="13791" max="13791" width="12.140625" style="84" bestFit="1" customWidth="1"/>
    <col min="13792" max="13792" width="10.140625" style="84" bestFit="1" customWidth="1"/>
    <col min="13793" max="13793" width="16.5703125" style="84" bestFit="1" customWidth="1"/>
    <col min="13794" max="13794" width="11.28515625" style="84" bestFit="1" customWidth="1"/>
    <col min="13795" max="13795" width="19.5703125" style="84" customWidth="1"/>
    <col min="13796" max="13796" width="10.85546875" style="84" bestFit="1" customWidth="1"/>
    <col min="13797" max="13797" width="46" style="84" customWidth="1"/>
    <col min="13798" max="13798" width="14" style="84" bestFit="1" customWidth="1"/>
    <col min="13799" max="13799" width="10.7109375" style="84" bestFit="1" customWidth="1"/>
    <col min="13800" max="13800" width="10.28515625" style="84" customWidth="1"/>
    <col min="13801" max="13801" width="10" style="84" bestFit="1" customWidth="1"/>
    <col min="13802" max="13802" width="21.7109375" style="84" bestFit="1" customWidth="1"/>
    <col min="13803" max="13803" width="11.28515625" style="84" customWidth="1"/>
    <col min="13804" max="13804" width="8.28515625" style="84" bestFit="1" customWidth="1"/>
    <col min="13805" max="13805" width="9" style="84" customWidth="1"/>
    <col min="13806" max="14045" width="8.85546875" style="84"/>
    <col min="14046" max="14046" width="20.28515625" style="84" customWidth="1"/>
    <col min="14047" max="14047" width="12.140625" style="84" bestFit="1" customWidth="1"/>
    <col min="14048" max="14048" width="10.140625" style="84" bestFit="1" customWidth="1"/>
    <col min="14049" max="14049" width="16.5703125" style="84" bestFit="1" customWidth="1"/>
    <col min="14050" max="14050" width="11.28515625" style="84" bestFit="1" customWidth="1"/>
    <col min="14051" max="14051" width="19.5703125" style="84" customWidth="1"/>
    <col min="14052" max="14052" width="10.85546875" style="84" bestFit="1" customWidth="1"/>
    <col min="14053" max="14053" width="46" style="84" customWidth="1"/>
    <col min="14054" max="14054" width="14" style="84" bestFit="1" customWidth="1"/>
    <col min="14055" max="14055" width="10.7109375" style="84" bestFit="1" customWidth="1"/>
    <col min="14056" max="14056" width="10.28515625" style="84" customWidth="1"/>
    <col min="14057" max="14057" width="10" style="84" bestFit="1" customWidth="1"/>
    <col min="14058" max="14058" width="21.7109375" style="84" bestFit="1" customWidth="1"/>
    <col min="14059" max="14059" width="11.28515625" style="84" customWidth="1"/>
    <col min="14060" max="14060" width="8.28515625" style="84" bestFit="1" customWidth="1"/>
    <col min="14061" max="14061" width="9" style="84" customWidth="1"/>
    <col min="14062" max="14301" width="8.85546875" style="84"/>
    <col min="14302" max="14302" width="20.28515625" style="84" customWidth="1"/>
    <col min="14303" max="14303" width="12.140625" style="84" bestFit="1" customWidth="1"/>
    <col min="14304" max="14304" width="10.140625" style="84" bestFit="1" customWidth="1"/>
    <col min="14305" max="14305" width="16.5703125" style="84" bestFit="1" customWidth="1"/>
    <col min="14306" max="14306" width="11.28515625" style="84" bestFit="1" customWidth="1"/>
    <col min="14307" max="14307" width="19.5703125" style="84" customWidth="1"/>
    <col min="14308" max="14308" width="10.85546875" style="84" bestFit="1" customWidth="1"/>
    <col min="14309" max="14309" width="46" style="84" customWidth="1"/>
    <col min="14310" max="14310" width="14" style="84" bestFit="1" customWidth="1"/>
    <col min="14311" max="14311" width="10.7109375" style="84" bestFit="1" customWidth="1"/>
    <col min="14312" max="14312" width="10.28515625" style="84" customWidth="1"/>
    <col min="14313" max="14313" width="10" style="84" bestFit="1" customWidth="1"/>
    <col min="14314" max="14314" width="21.7109375" style="84" bestFit="1" customWidth="1"/>
    <col min="14315" max="14315" width="11.28515625" style="84" customWidth="1"/>
    <col min="14316" max="14316" width="8.28515625" style="84" bestFit="1" customWidth="1"/>
    <col min="14317" max="14317" width="9" style="84" customWidth="1"/>
    <col min="14318" max="14557" width="8.85546875" style="84"/>
    <col min="14558" max="14558" width="20.28515625" style="84" customWidth="1"/>
    <col min="14559" max="14559" width="12.140625" style="84" bestFit="1" customWidth="1"/>
    <col min="14560" max="14560" width="10.140625" style="84" bestFit="1" customWidth="1"/>
    <col min="14561" max="14561" width="16.5703125" style="84" bestFit="1" customWidth="1"/>
    <col min="14562" max="14562" width="11.28515625" style="84" bestFit="1" customWidth="1"/>
    <col min="14563" max="14563" width="19.5703125" style="84" customWidth="1"/>
    <col min="14564" max="14564" width="10.85546875" style="84" bestFit="1" customWidth="1"/>
    <col min="14565" max="14565" width="46" style="84" customWidth="1"/>
    <col min="14566" max="14566" width="14" style="84" bestFit="1" customWidth="1"/>
    <col min="14567" max="14567" width="10.7109375" style="84" bestFit="1" customWidth="1"/>
    <col min="14568" max="14568" width="10.28515625" style="84" customWidth="1"/>
    <col min="14569" max="14569" width="10" style="84" bestFit="1" customWidth="1"/>
    <col min="14570" max="14570" width="21.7109375" style="84" bestFit="1" customWidth="1"/>
    <col min="14571" max="14571" width="11.28515625" style="84" customWidth="1"/>
    <col min="14572" max="14572" width="8.28515625" style="84" bestFit="1" customWidth="1"/>
    <col min="14573" max="14573" width="9" style="84" customWidth="1"/>
    <col min="14574" max="14813" width="8.85546875" style="84"/>
    <col min="14814" max="14814" width="20.28515625" style="84" customWidth="1"/>
    <col min="14815" max="14815" width="12.140625" style="84" bestFit="1" customWidth="1"/>
    <col min="14816" max="14816" width="10.140625" style="84" bestFit="1" customWidth="1"/>
    <col min="14817" max="14817" width="16.5703125" style="84" bestFit="1" customWidth="1"/>
    <col min="14818" max="14818" width="11.28515625" style="84" bestFit="1" customWidth="1"/>
    <col min="14819" max="14819" width="19.5703125" style="84" customWidth="1"/>
    <col min="14820" max="14820" width="10.85546875" style="84" bestFit="1" customWidth="1"/>
    <col min="14821" max="14821" width="46" style="84" customWidth="1"/>
    <col min="14822" max="14822" width="14" style="84" bestFit="1" customWidth="1"/>
    <col min="14823" max="14823" width="10.7109375" style="84" bestFit="1" customWidth="1"/>
    <col min="14824" max="14824" width="10.28515625" style="84" customWidth="1"/>
    <col min="14825" max="14825" width="10" style="84" bestFit="1" customWidth="1"/>
    <col min="14826" max="14826" width="21.7109375" style="84" bestFit="1" customWidth="1"/>
    <col min="14827" max="14827" width="11.28515625" style="84" customWidth="1"/>
    <col min="14828" max="14828" width="8.28515625" style="84" bestFit="1" customWidth="1"/>
    <col min="14829" max="14829" width="9" style="84" customWidth="1"/>
    <col min="14830" max="15069" width="8.85546875" style="84"/>
    <col min="15070" max="15070" width="20.28515625" style="84" customWidth="1"/>
    <col min="15071" max="15071" width="12.140625" style="84" bestFit="1" customWidth="1"/>
    <col min="15072" max="15072" width="10.140625" style="84" bestFit="1" customWidth="1"/>
    <col min="15073" max="15073" width="16.5703125" style="84" bestFit="1" customWidth="1"/>
    <col min="15074" max="15074" width="11.28515625" style="84" bestFit="1" customWidth="1"/>
    <col min="15075" max="15075" width="19.5703125" style="84" customWidth="1"/>
    <col min="15076" max="15076" width="10.85546875" style="84" bestFit="1" customWidth="1"/>
    <col min="15077" max="15077" width="46" style="84" customWidth="1"/>
    <col min="15078" max="15078" width="14" style="84" bestFit="1" customWidth="1"/>
    <col min="15079" max="15079" width="10.7109375" style="84" bestFit="1" customWidth="1"/>
    <col min="15080" max="15080" width="10.28515625" style="84" customWidth="1"/>
    <col min="15081" max="15081" width="10" style="84" bestFit="1" customWidth="1"/>
    <col min="15082" max="15082" width="21.7109375" style="84" bestFit="1" customWidth="1"/>
    <col min="15083" max="15083" width="11.28515625" style="84" customWidth="1"/>
    <col min="15084" max="15084" width="8.28515625" style="84" bestFit="1" customWidth="1"/>
    <col min="15085" max="15085" width="9" style="84" customWidth="1"/>
    <col min="15086" max="15325" width="8.85546875" style="84"/>
    <col min="15326" max="15326" width="20.28515625" style="84" customWidth="1"/>
    <col min="15327" max="15327" width="12.140625" style="84" bestFit="1" customWidth="1"/>
    <col min="15328" max="15328" width="10.140625" style="84" bestFit="1" customWidth="1"/>
    <col min="15329" max="15329" width="16.5703125" style="84" bestFit="1" customWidth="1"/>
    <col min="15330" max="15330" width="11.28515625" style="84" bestFit="1" customWidth="1"/>
    <col min="15331" max="15331" width="19.5703125" style="84" customWidth="1"/>
    <col min="15332" max="15332" width="10.85546875" style="84" bestFit="1" customWidth="1"/>
    <col min="15333" max="15333" width="46" style="84" customWidth="1"/>
    <col min="15334" max="15334" width="14" style="84" bestFit="1" customWidth="1"/>
    <col min="15335" max="15335" width="10.7109375" style="84" bestFit="1" customWidth="1"/>
    <col min="15336" max="15336" width="10.28515625" style="84" customWidth="1"/>
    <col min="15337" max="15337" width="10" style="84" bestFit="1" customWidth="1"/>
    <col min="15338" max="15338" width="21.7109375" style="84" bestFit="1" customWidth="1"/>
    <col min="15339" max="15339" width="11.28515625" style="84" customWidth="1"/>
    <col min="15340" max="15340" width="8.28515625" style="84" bestFit="1" customWidth="1"/>
    <col min="15341" max="15341" width="9" style="84" customWidth="1"/>
    <col min="15342" max="15581" width="8.85546875" style="84"/>
    <col min="15582" max="15582" width="20.28515625" style="84" customWidth="1"/>
    <col min="15583" max="15583" width="12.140625" style="84" bestFit="1" customWidth="1"/>
    <col min="15584" max="15584" width="10.140625" style="84" bestFit="1" customWidth="1"/>
    <col min="15585" max="15585" width="16.5703125" style="84" bestFit="1" customWidth="1"/>
    <col min="15586" max="15586" width="11.28515625" style="84" bestFit="1" customWidth="1"/>
    <col min="15587" max="15587" width="19.5703125" style="84" customWidth="1"/>
    <col min="15588" max="15588" width="10.85546875" style="84" bestFit="1" customWidth="1"/>
    <col min="15589" max="15589" width="46" style="84" customWidth="1"/>
    <col min="15590" max="15590" width="14" style="84" bestFit="1" customWidth="1"/>
    <col min="15591" max="15591" width="10.7109375" style="84" bestFit="1" customWidth="1"/>
    <col min="15592" max="15592" width="10.28515625" style="84" customWidth="1"/>
    <col min="15593" max="15593" width="10" style="84" bestFit="1" customWidth="1"/>
    <col min="15594" max="15594" width="21.7109375" style="84" bestFit="1" customWidth="1"/>
    <col min="15595" max="15595" width="11.28515625" style="84" customWidth="1"/>
    <col min="15596" max="15596" width="8.28515625" style="84" bestFit="1" customWidth="1"/>
    <col min="15597" max="15597" width="9" style="84" customWidth="1"/>
    <col min="15598" max="15837" width="8.85546875" style="84"/>
    <col min="15838" max="15838" width="20.28515625" style="84" customWidth="1"/>
    <col min="15839" max="15839" width="12.140625" style="84" bestFit="1" customWidth="1"/>
    <col min="15840" max="15840" width="10.140625" style="84" bestFit="1" customWidth="1"/>
    <col min="15841" max="15841" width="16.5703125" style="84" bestFit="1" customWidth="1"/>
    <col min="15842" max="15842" width="11.28515625" style="84" bestFit="1" customWidth="1"/>
    <col min="15843" max="15843" width="19.5703125" style="84" customWidth="1"/>
    <col min="15844" max="15844" width="10.85546875" style="84" bestFit="1" customWidth="1"/>
    <col min="15845" max="15845" width="46" style="84" customWidth="1"/>
    <col min="15846" max="15846" width="14" style="84" bestFit="1" customWidth="1"/>
    <col min="15847" max="15847" width="10.7109375" style="84" bestFit="1" customWidth="1"/>
    <col min="15848" max="15848" width="10.28515625" style="84" customWidth="1"/>
    <col min="15849" max="15849" width="10" style="84" bestFit="1" customWidth="1"/>
    <col min="15850" max="15850" width="21.7109375" style="84" bestFit="1" customWidth="1"/>
    <col min="15851" max="15851" width="11.28515625" style="84" customWidth="1"/>
    <col min="15852" max="15852" width="8.28515625" style="84" bestFit="1" customWidth="1"/>
    <col min="15853" max="15853" width="9" style="84" customWidth="1"/>
    <col min="15854" max="16093" width="8.85546875" style="84"/>
    <col min="16094" max="16094" width="20.28515625" style="84" customWidth="1"/>
    <col min="16095" max="16095" width="12.140625" style="84" bestFit="1" customWidth="1"/>
    <col min="16096" max="16096" width="10.140625" style="84" bestFit="1" customWidth="1"/>
    <col min="16097" max="16097" width="16.5703125" style="84" bestFit="1" customWidth="1"/>
    <col min="16098" max="16098" width="11.28515625" style="84" bestFit="1" customWidth="1"/>
    <col min="16099" max="16099" width="19.5703125" style="84" customWidth="1"/>
    <col min="16100" max="16100" width="10.85546875" style="84" bestFit="1" customWidth="1"/>
    <col min="16101" max="16101" width="46" style="84" customWidth="1"/>
    <col min="16102" max="16102" width="14" style="84" bestFit="1" customWidth="1"/>
    <col min="16103" max="16103" width="10.7109375" style="84" bestFit="1" customWidth="1"/>
    <col min="16104" max="16104" width="10.28515625" style="84" customWidth="1"/>
    <col min="16105" max="16105" width="10" style="84" bestFit="1" customWidth="1"/>
    <col min="16106" max="16106" width="21.7109375" style="84" bestFit="1" customWidth="1"/>
    <col min="16107" max="16107" width="11.28515625" style="84" customWidth="1"/>
    <col min="16108" max="16108" width="8.28515625" style="84" bestFit="1" customWidth="1"/>
    <col min="16109" max="16109" width="9" style="84" customWidth="1"/>
    <col min="16110" max="16384" width="8.85546875" style="84"/>
  </cols>
  <sheetData>
    <row r="1" spans="1:15" s="81" customFormat="1" ht="30" customHeight="1" x14ac:dyDescent="0.25">
      <c r="A1" s="145" t="s">
        <v>1</v>
      </c>
      <c r="B1" s="145" t="s">
        <v>2</v>
      </c>
      <c r="C1" s="145" t="s">
        <v>4</v>
      </c>
      <c r="D1" s="145" t="s">
        <v>5</v>
      </c>
      <c r="E1" s="145" t="s">
        <v>6</v>
      </c>
      <c r="F1" s="146" t="s">
        <v>7</v>
      </c>
      <c r="G1" s="145" t="s">
        <v>8</v>
      </c>
      <c r="H1" s="145" t="s">
        <v>9</v>
      </c>
      <c r="I1" s="147" t="s">
        <v>10</v>
      </c>
      <c r="J1" s="147" t="s">
        <v>11</v>
      </c>
      <c r="K1" s="147" t="s">
        <v>12</v>
      </c>
      <c r="L1" s="147" t="s">
        <v>13</v>
      </c>
      <c r="M1" s="147" t="s">
        <v>14</v>
      </c>
      <c r="N1" s="147" t="s">
        <v>170</v>
      </c>
      <c r="O1" s="147" t="s">
        <v>15</v>
      </c>
    </row>
    <row r="2" spans="1:15" s="81" customFormat="1" ht="25.5" customHeight="1" x14ac:dyDescent="0.25">
      <c r="A2" s="70" t="s">
        <v>317</v>
      </c>
      <c r="B2" s="72" t="s">
        <v>98</v>
      </c>
      <c r="C2" s="72" t="s">
        <v>356</v>
      </c>
      <c r="D2" s="72" t="s">
        <v>357</v>
      </c>
      <c r="E2" s="72" t="s">
        <v>358</v>
      </c>
      <c r="F2" s="77" t="s">
        <v>359</v>
      </c>
      <c r="G2" s="72" t="s">
        <v>127</v>
      </c>
      <c r="H2" s="79" t="s">
        <v>360</v>
      </c>
      <c r="I2" s="35">
        <v>0</v>
      </c>
      <c r="J2" s="82">
        <v>0</v>
      </c>
      <c r="K2" s="83">
        <v>0</v>
      </c>
      <c r="L2" s="83">
        <v>0</v>
      </c>
      <c r="M2" s="83">
        <v>0</v>
      </c>
      <c r="N2" s="83">
        <v>0</v>
      </c>
      <c r="O2" s="83">
        <f t="shared" ref="O2" si="0">H2+K2+L2+M2+N2</f>
        <v>395.24</v>
      </c>
    </row>
    <row r="3" spans="1:15" s="81" customFormat="1" ht="25.5" customHeight="1" x14ac:dyDescent="0.25">
      <c r="A3" s="70" t="s">
        <v>117</v>
      </c>
      <c r="B3" s="72" t="s">
        <v>239</v>
      </c>
      <c r="C3" s="72" t="s">
        <v>361</v>
      </c>
      <c r="D3" s="72" t="s">
        <v>357</v>
      </c>
      <c r="E3" s="72" t="s">
        <v>362</v>
      </c>
      <c r="F3" s="89" t="s">
        <v>363</v>
      </c>
      <c r="G3" s="72" t="s">
        <v>120</v>
      </c>
      <c r="H3" s="79" t="s">
        <v>364</v>
      </c>
      <c r="I3" s="35">
        <v>429.45</v>
      </c>
      <c r="J3" s="82">
        <v>1</v>
      </c>
      <c r="K3" s="83">
        <f>I3</f>
        <v>429.45</v>
      </c>
      <c r="L3" s="83">
        <v>115.74</v>
      </c>
      <c r="M3" s="83">
        <v>247</v>
      </c>
      <c r="N3" s="83"/>
      <c r="O3" s="83">
        <f>H3+K3+L3+M3+N3</f>
        <v>1587.89</v>
      </c>
    </row>
    <row r="4" spans="1:15" s="81" customFormat="1" ht="25.5" customHeight="1" x14ac:dyDescent="0.25">
      <c r="A4" s="70" t="s">
        <v>22</v>
      </c>
      <c r="B4" s="72" t="s">
        <v>108</v>
      </c>
      <c r="C4" s="72" t="s">
        <v>365</v>
      </c>
      <c r="D4" s="72" t="s">
        <v>362</v>
      </c>
      <c r="E4" s="72" t="s">
        <v>366</v>
      </c>
      <c r="F4" s="89" t="s">
        <v>367</v>
      </c>
      <c r="G4" s="72" t="s">
        <v>120</v>
      </c>
      <c r="H4" s="79" t="s">
        <v>368</v>
      </c>
      <c r="I4" s="35">
        <f>K4/J4</f>
        <v>365.8</v>
      </c>
      <c r="J4" s="82">
        <v>4</v>
      </c>
      <c r="K4" s="83">
        <v>1463.2</v>
      </c>
      <c r="L4" s="83">
        <v>305.32</v>
      </c>
      <c r="M4" s="83">
        <v>431.27</v>
      </c>
      <c r="N4" s="83"/>
      <c r="O4" s="83">
        <f t="shared" ref="O4:O25" si="1">H4+K4+L4+M4+N4</f>
        <v>2506.4900000000002</v>
      </c>
    </row>
    <row r="5" spans="1:15" s="81" customFormat="1" ht="25.5" customHeight="1" x14ac:dyDescent="0.25">
      <c r="A5" s="70" t="s">
        <v>22</v>
      </c>
      <c r="B5" s="72" t="s">
        <v>108</v>
      </c>
      <c r="C5" s="72" t="s">
        <v>369</v>
      </c>
      <c r="D5" s="72" t="s">
        <v>362</v>
      </c>
      <c r="E5" s="72" t="s">
        <v>366</v>
      </c>
      <c r="F5" s="89" t="s">
        <v>370</v>
      </c>
      <c r="G5" s="72" t="s">
        <v>120</v>
      </c>
      <c r="H5" s="79" t="s">
        <v>371</v>
      </c>
      <c r="I5" s="35">
        <v>0</v>
      </c>
      <c r="J5" s="82">
        <v>0</v>
      </c>
      <c r="K5" s="83">
        <v>0</v>
      </c>
      <c r="L5" s="83"/>
      <c r="M5" s="83"/>
      <c r="N5" s="83"/>
      <c r="O5" s="83">
        <f t="shared" si="1"/>
        <v>459.9</v>
      </c>
    </row>
    <row r="6" spans="1:15" ht="25.5" customHeight="1" x14ac:dyDescent="0.25">
      <c r="A6" s="70" t="s">
        <v>238</v>
      </c>
      <c r="B6" s="72" t="s">
        <v>108</v>
      </c>
      <c r="C6" s="72" t="s">
        <v>372</v>
      </c>
      <c r="D6" s="72" t="s">
        <v>362</v>
      </c>
      <c r="E6" s="72" t="s">
        <v>366</v>
      </c>
      <c r="F6" s="77" t="s">
        <v>373</v>
      </c>
      <c r="G6" s="72" t="s">
        <v>374</v>
      </c>
      <c r="H6" s="79">
        <v>1517.54</v>
      </c>
      <c r="I6" s="78">
        <v>180</v>
      </c>
      <c r="J6" s="82">
        <v>2</v>
      </c>
      <c r="K6" s="83">
        <v>360</v>
      </c>
      <c r="L6" s="83">
        <v>340.65</v>
      </c>
      <c r="M6" s="83">
        <v>27</v>
      </c>
      <c r="N6" s="83"/>
      <c r="O6" s="83">
        <f t="shared" si="1"/>
        <v>2245.19</v>
      </c>
    </row>
    <row r="7" spans="1:15" ht="25.5" customHeight="1" x14ac:dyDescent="0.25">
      <c r="A7" s="70" t="s">
        <v>375</v>
      </c>
      <c r="B7" s="72" t="s">
        <v>108</v>
      </c>
      <c r="C7" s="72" t="s">
        <v>376</v>
      </c>
      <c r="D7" s="72" t="s">
        <v>362</v>
      </c>
      <c r="E7" s="72" t="s">
        <v>366</v>
      </c>
      <c r="F7" s="77" t="s">
        <v>373</v>
      </c>
      <c r="G7" s="72" t="s">
        <v>374</v>
      </c>
      <c r="H7" s="79">
        <v>1517.54</v>
      </c>
      <c r="I7" s="78">
        <v>180</v>
      </c>
      <c r="J7" s="82">
        <v>2</v>
      </c>
      <c r="K7" s="83">
        <v>360</v>
      </c>
      <c r="L7" s="83">
        <v>65.78</v>
      </c>
      <c r="M7" s="83">
        <v>47</v>
      </c>
      <c r="N7" s="83"/>
      <c r="O7" s="83">
        <f t="shared" si="1"/>
        <v>1990.32</v>
      </c>
    </row>
    <row r="8" spans="1:15" ht="25.5" customHeight="1" x14ac:dyDescent="0.25">
      <c r="A8" s="70" t="s">
        <v>377</v>
      </c>
      <c r="B8" s="72" t="s">
        <v>108</v>
      </c>
      <c r="C8" s="72" t="s">
        <v>378</v>
      </c>
      <c r="D8" s="72" t="s">
        <v>379</v>
      </c>
      <c r="E8" s="72" t="s">
        <v>379</v>
      </c>
      <c r="F8" s="77" t="s">
        <v>380</v>
      </c>
      <c r="G8" s="72" t="s">
        <v>164</v>
      </c>
      <c r="H8" s="79" t="s">
        <v>381</v>
      </c>
      <c r="I8" s="78">
        <v>0</v>
      </c>
      <c r="J8" s="82">
        <v>0</v>
      </c>
      <c r="K8" s="83"/>
      <c r="L8" s="83"/>
      <c r="M8" s="83"/>
      <c r="N8" s="83"/>
      <c r="O8" s="83">
        <f t="shared" si="1"/>
        <v>715.24</v>
      </c>
    </row>
    <row r="9" spans="1:15" ht="25.5" customHeight="1" x14ac:dyDescent="0.25">
      <c r="A9" s="70" t="s">
        <v>382</v>
      </c>
      <c r="B9" s="72" t="s">
        <v>108</v>
      </c>
      <c r="C9" s="72" t="s">
        <v>383</v>
      </c>
      <c r="D9" s="72" t="s">
        <v>379</v>
      </c>
      <c r="E9" s="72" t="s">
        <v>379</v>
      </c>
      <c r="F9" s="77" t="s">
        <v>384</v>
      </c>
      <c r="G9" s="72" t="s">
        <v>385</v>
      </c>
      <c r="H9" s="79">
        <v>556.75</v>
      </c>
      <c r="I9" s="78">
        <v>653.9</v>
      </c>
      <c r="J9" s="82">
        <v>1</v>
      </c>
      <c r="K9" s="83">
        <v>653.9</v>
      </c>
      <c r="L9" s="83">
        <v>195.37</v>
      </c>
      <c r="M9" s="83">
        <v>316.60000000000002</v>
      </c>
      <c r="N9" s="83"/>
      <c r="O9" s="83">
        <f t="shared" si="1"/>
        <v>1722.62</v>
      </c>
    </row>
    <row r="10" spans="1:15" ht="25.5" customHeight="1" x14ac:dyDescent="0.25">
      <c r="A10" s="70" t="s">
        <v>386</v>
      </c>
      <c r="B10" s="72" t="s">
        <v>98</v>
      </c>
      <c r="C10" s="72" t="s">
        <v>387</v>
      </c>
      <c r="D10" s="72" t="s">
        <v>379</v>
      </c>
      <c r="E10" s="72" t="s">
        <v>388</v>
      </c>
      <c r="F10" s="77" t="s">
        <v>389</v>
      </c>
      <c r="G10" s="72" t="s">
        <v>390</v>
      </c>
      <c r="H10" s="79">
        <v>957</v>
      </c>
      <c r="I10" s="78">
        <v>300</v>
      </c>
      <c r="J10" s="82">
        <v>1</v>
      </c>
      <c r="K10" s="83">
        <v>300</v>
      </c>
      <c r="L10" s="83">
        <v>260.87</v>
      </c>
      <c r="M10" s="83">
        <v>254.61</v>
      </c>
      <c r="N10" s="83"/>
      <c r="O10" s="83">
        <f t="shared" si="1"/>
        <v>1772.48</v>
      </c>
    </row>
    <row r="11" spans="1:15" ht="25.5" customHeight="1" x14ac:dyDescent="0.25">
      <c r="A11" s="70" t="s">
        <v>137</v>
      </c>
      <c r="B11" s="72" t="s">
        <v>108</v>
      </c>
      <c r="C11" s="72" t="s">
        <v>391</v>
      </c>
      <c r="D11" s="72" t="s">
        <v>388</v>
      </c>
      <c r="E11" s="72" t="s">
        <v>392</v>
      </c>
      <c r="F11" s="77" t="s">
        <v>393</v>
      </c>
      <c r="G11" s="72" t="s">
        <v>390</v>
      </c>
      <c r="H11" s="79">
        <v>1204.5999999999999</v>
      </c>
      <c r="I11" s="78">
        <f>K11/J11</f>
        <v>142</v>
      </c>
      <c r="J11" s="82">
        <v>1</v>
      </c>
      <c r="K11" s="83">
        <v>142</v>
      </c>
      <c r="L11" s="83">
        <v>55.8</v>
      </c>
      <c r="M11" s="83">
        <v>223</v>
      </c>
      <c r="N11" s="83"/>
      <c r="O11" s="83">
        <f t="shared" si="1"/>
        <v>1625.3999999999999</v>
      </c>
    </row>
    <row r="12" spans="1:15" ht="25.5" customHeight="1" x14ac:dyDescent="0.25">
      <c r="A12" s="70" t="s">
        <v>83</v>
      </c>
      <c r="B12" s="72" t="s">
        <v>108</v>
      </c>
      <c r="C12" s="72" t="s">
        <v>394</v>
      </c>
      <c r="D12" s="72" t="s">
        <v>388</v>
      </c>
      <c r="E12" s="72" t="s">
        <v>395</v>
      </c>
      <c r="F12" s="77" t="s">
        <v>393</v>
      </c>
      <c r="G12" s="72" t="s">
        <v>390</v>
      </c>
      <c r="H12" s="79">
        <v>974.6</v>
      </c>
      <c r="I12" s="78">
        <v>290.5</v>
      </c>
      <c r="J12" s="82">
        <v>3</v>
      </c>
      <c r="K12" s="83">
        <f>I12*J12</f>
        <v>871.5</v>
      </c>
      <c r="L12" s="83">
        <v>120.15</v>
      </c>
      <c r="M12" s="83">
        <v>503.31</v>
      </c>
      <c r="N12" s="83"/>
      <c r="O12" s="83">
        <f t="shared" si="1"/>
        <v>2469.56</v>
      </c>
    </row>
    <row r="13" spans="1:15" ht="25.5" customHeight="1" x14ac:dyDescent="0.25">
      <c r="A13" s="70" t="s">
        <v>382</v>
      </c>
      <c r="B13" s="72" t="s">
        <v>239</v>
      </c>
      <c r="C13" s="72" t="s">
        <v>396</v>
      </c>
      <c r="D13" s="72" t="s">
        <v>392</v>
      </c>
      <c r="E13" s="72" t="s">
        <v>392</v>
      </c>
      <c r="F13" s="77" t="s">
        <v>397</v>
      </c>
      <c r="G13" s="72" t="s">
        <v>398</v>
      </c>
      <c r="H13" s="79">
        <v>689.28</v>
      </c>
      <c r="I13" s="78">
        <v>0</v>
      </c>
      <c r="J13" s="82">
        <v>0</v>
      </c>
      <c r="K13" s="83"/>
      <c r="L13" s="83"/>
      <c r="M13" s="83"/>
      <c r="N13" s="83"/>
      <c r="O13" s="83">
        <f t="shared" si="1"/>
        <v>689.28</v>
      </c>
    </row>
    <row r="14" spans="1:15" ht="25.5" customHeight="1" x14ac:dyDescent="0.25">
      <c r="A14" s="70" t="s">
        <v>97</v>
      </c>
      <c r="B14" s="72" t="s">
        <v>108</v>
      </c>
      <c r="C14" s="72" t="s">
        <v>399</v>
      </c>
      <c r="D14" s="72" t="s">
        <v>400</v>
      </c>
      <c r="E14" s="72" t="s">
        <v>400</v>
      </c>
      <c r="F14" s="77" t="s">
        <v>401</v>
      </c>
      <c r="G14" s="72" t="s">
        <v>347</v>
      </c>
      <c r="H14" s="79">
        <v>1406.75</v>
      </c>
      <c r="I14" s="78">
        <v>258.75</v>
      </c>
      <c r="J14" s="82">
        <v>1</v>
      </c>
      <c r="K14" s="83">
        <v>258.75</v>
      </c>
      <c r="L14" s="83">
        <v>230.03</v>
      </c>
      <c r="M14" s="83"/>
      <c r="N14" s="83"/>
      <c r="O14" s="83">
        <f t="shared" si="1"/>
        <v>1895.53</v>
      </c>
    </row>
    <row r="15" spans="1:15" ht="25.5" customHeight="1" x14ac:dyDescent="0.25">
      <c r="A15" s="70" t="s">
        <v>137</v>
      </c>
      <c r="B15" s="72" t="s">
        <v>108</v>
      </c>
      <c r="C15" s="72" t="s">
        <v>402</v>
      </c>
      <c r="D15" s="72" t="s">
        <v>400</v>
      </c>
      <c r="E15" s="72" t="s">
        <v>400</v>
      </c>
      <c r="F15" s="77" t="s">
        <v>403</v>
      </c>
      <c r="G15" s="72" t="s">
        <v>352</v>
      </c>
      <c r="H15" s="79">
        <v>2256.3200000000002</v>
      </c>
      <c r="I15" s="78">
        <v>0</v>
      </c>
      <c r="J15" s="82">
        <v>0</v>
      </c>
      <c r="K15" s="83"/>
      <c r="L15" s="83">
        <v>55.8</v>
      </c>
      <c r="M15" s="83">
        <v>254.05</v>
      </c>
      <c r="N15" s="83"/>
      <c r="O15" s="83">
        <f t="shared" si="1"/>
        <v>2566.1700000000005</v>
      </c>
    </row>
    <row r="16" spans="1:15" ht="25.5" customHeight="1" x14ac:dyDescent="0.25">
      <c r="A16" s="70" t="s">
        <v>97</v>
      </c>
      <c r="B16" s="72" t="s">
        <v>98</v>
      </c>
      <c r="C16" s="72" t="s">
        <v>404</v>
      </c>
      <c r="D16" s="72" t="s">
        <v>405</v>
      </c>
      <c r="E16" s="72" t="s">
        <v>405</v>
      </c>
      <c r="F16" s="77" t="s">
        <v>406</v>
      </c>
      <c r="G16" s="72" t="s">
        <v>186</v>
      </c>
      <c r="H16" s="79">
        <v>1095.6300000000001</v>
      </c>
      <c r="I16" s="78">
        <v>0</v>
      </c>
      <c r="J16" s="82">
        <v>0</v>
      </c>
      <c r="K16" s="83"/>
      <c r="L16" s="83"/>
      <c r="M16" s="83"/>
      <c r="N16" s="83"/>
      <c r="O16" s="83">
        <f t="shared" si="1"/>
        <v>1095.6300000000001</v>
      </c>
    </row>
    <row r="17" spans="1:15" ht="25.5" customHeight="1" x14ac:dyDescent="0.25">
      <c r="A17" s="70" t="s">
        <v>407</v>
      </c>
      <c r="B17" s="72" t="s">
        <v>98</v>
      </c>
      <c r="C17" s="72" t="s">
        <v>408</v>
      </c>
      <c r="D17" s="72" t="s">
        <v>409</v>
      </c>
      <c r="E17" s="72" t="s">
        <v>410</v>
      </c>
      <c r="F17" s="77" t="s">
        <v>411</v>
      </c>
      <c r="G17" s="72" t="s">
        <v>355</v>
      </c>
      <c r="H17" s="79">
        <v>1442.63</v>
      </c>
      <c r="I17" s="78">
        <v>0</v>
      </c>
      <c r="J17" s="82">
        <v>0</v>
      </c>
      <c r="K17" s="83"/>
      <c r="L17" s="83"/>
      <c r="M17" s="83"/>
      <c r="N17" s="83"/>
      <c r="O17" s="83">
        <f t="shared" si="1"/>
        <v>1442.63</v>
      </c>
    </row>
    <row r="18" spans="1:15" ht="25.5" customHeight="1" x14ac:dyDescent="0.25">
      <c r="A18" s="70" t="s">
        <v>83</v>
      </c>
      <c r="B18" s="72" t="s">
        <v>108</v>
      </c>
      <c r="C18" s="72" t="s">
        <v>412</v>
      </c>
      <c r="D18" s="72" t="s">
        <v>413</v>
      </c>
      <c r="E18" s="72" t="s">
        <v>414</v>
      </c>
      <c r="F18" s="77" t="s">
        <v>415</v>
      </c>
      <c r="G18" s="72" t="s">
        <v>127</v>
      </c>
      <c r="H18" s="79">
        <v>2237.42</v>
      </c>
      <c r="I18" s="78">
        <v>340.89</v>
      </c>
      <c r="J18" s="82">
        <v>1</v>
      </c>
      <c r="K18" s="83">
        <v>340.89</v>
      </c>
      <c r="L18" s="83">
        <v>120.15</v>
      </c>
      <c r="M18" s="83">
        <v>198</v>
      </c>
      <c r="N18" s="83"/>
      <c r="O18" s="83">
        <f>H18+K18+L18+M18+N18</f>
        <v>2896.46</v>
      </c>
    </row>
    <row r="19" spans="1:15" ht="25.5" customHeight="1" x14ac:dyDescent="0.25">
      <c r="A19" s="70" t="s">
        <v>137</v>
      </c>
      <c r="B19" s="72" t="s">
        <v>108</v>
      </c>
      <c r="C19" s="72" t="s">
        <v>416</v>
      </c>
      <c r="D19" s="72" t="s">
        <v>413</v>
      </c>
      <c r="E19" s="72" t="s">
        <v>414</v>
      </c>
      <c r="F19" s="77" t="s">
        <v>415</v>
      </c>
      <c r="G19" s="72" t="s">
        <v>127</v>
      </c>
      <c r="H19" s="79">
        <v>2237.42</v>
      </c>
      <c r="I19" s="78">
        <f>K19/J19</f>
        <v>340.89</v>
      </c>
      <c r="J19" s="82">
        <v>1</v>
      </c>
      <c r="K19" s="83">
        <v>340.89</v>
      </c>
      <c r="L19" s="83">
        <v>230.03</v>
      </c>
      <c r="M19" s="83"/>
      <c r="N19" s="83"/>
      <c r="O19" s="83">
        <f>2237.42+450.14+186.77+123.2</f>
        <v>2997.5299999999997</v>
      </c>
    </row>
    <row r="20" spans="1:15" ht="25.5" customHeight="1" x14ac:dyDescent="0.25">
      <c r="A20" s="70" t="s">
        <v>417</v>
      </c>
      <c r="B20" s="72" t="s">
        <v>108</v>
      </c>
      <c r="C20" s="72" t="s">
        <v>418</v>
      </c>
      <c r="D20" s="72" t="s">
        <v>413</v>
      </c>
      <c r="E20" s="72" t="s">
        <v>414</v>
      </c>
      <c r="F20" s="77" t="s">
        <v>415</v>
      </c>
      <c r="G20" s="72" t="s">
        <v>127</v>
      </c>
      <c r="H20" s="79">
        <v>2237.42</v>
      </c>
      <c r="I20" s="78">
        <f>K20/J20</f>
        <v>450.14</v>
      </c>
      <c r="J20" s="82">
        <v>1</v>
      </c>
      <c r="K20" s="83">
        <v>450.14</v>
      </c>
      <c r="L20" s="83">
        <v>186.77</v>
      </c>
      <c r="M20" s="83">
        <v>249.65</v>
      </c>
      <c r="N20" s="83"/>
      <c r="O20" s="83">
        <f t="shared" si="1"/>
        <v>3123.98</v>
      </c>
    </row>
    <row r="21" spans="1:15" ht="25.5" customHeight="1" x14ac:dyDescent="0.25">
      <c r="A21" s="70" t="s">
        <v>255</v>
      </c>
      <c r="B21" s="72" t="s">
        <v>108</v>
      </c>
      <c r="C21" s="72" t="s">
        <v>419</v>
      </c>
      <c r="D21" s="72" t="s">
        <v>420</v>
      </c>
      <c r="E21" s="72" t="s">
        <v>421</v>
      </c>
      <c r="F21" s="77" t="s">
        <v>422</v>
      </c>
      <c r="G21" s="72" t="s">
        <v>164</v>
      </c>
      <c r="H21" s="79">
        <v>2707.42</v>
      </c>
      <c r="I21" s="78">
        <v>0</v>
      </c>
      <c r="J21" s="82">
        <v>0</v>
      </c>
      <c r="K21" s="83"/>
      <c r="L21" s="83">
        <v>200</v>
      </c>
      <c r="M21" s="83">
        <v>148.63999999999999</v>
      </c>
      <c r="N21" s="83"/>
      <c r="O21" s="83">
        <f t="shared" si="1"/>
        <v>3056.06</v>
      </c>
    </row>
    <row r="22" spans="1:15" ht="25.5" customHeight="1" x14ac:dyDescent="0.25">
      <c r="A22" s="70" t="s">
        <v>255</v>
      </c>
      <c r="B22" s="72" t="s">
        <v>108</v>
      </c>
      <c r="C22" s="72" t="s">
        <v>423</v>
      </c>
      <c r="D22" s="72" t="s">
        <v>350</v>
      </c>
      <c r="E22" s="72" t="s">
        <v>357</v>
      </c>
      <c r="F22" s="136" t="s">
        <v>424</v>
      </c>
      <c r="G22" s="72" t="s">
        <v>355</v>
      </c>
      <c r="H22" s="79" t="s">
        <v>425</v>
      </c>
      <c r="I22" s="78">
        <v>0</v>
      </c>
      <c r="J22" s="82">
        <v>0</v>
      </c>
      <c r="K22" s="83"/>
      <c r="L22" s="83"/>
      <c r="M22" s="83"/>
      <c r="N22" s="83"/>
      <c r="O22" s="83">
        <f t="shared" si="1"/>
        <v>1903.32</v>
      </c>
    </row>
    <row r="23" spans="1:15" ht="25.5" customHeight="1" x14ac:dyDescent="0.25">
      <c r="A23" s="70" t="s">
        <v>259</v>
      </c>
      <c r="B23" s="72" t="s">
        <v>98</v>
      </c>
      <c r="C23" s="72" t="s">
        <v>426</v>
      </c>
      <c r="D23" s="72" t="s">
        <v>427</v>
      </c>
      <c r="E23" s="72" t="s">
        <v>427</v>
      </c>
      <c r="F23" s="77" t="s">
        <v>428</v>
      </c>
      <c r="G23" s="72" t="s">
        <v>65</v>
      </c>
      <c r="H23" s="79">
        <v>1148.98</v>
      </c>
      <c r="I23" s="78">
        <f>K23/J23</f>
        <v>420.45</v>
      </c>
      <c r="J23" s="82">
        <v>1</v>
      </c>
      <c r="K23" s="83">
        <v>420.45</v>
      </c>
      <c r="L23" s="83">
        <v>73.48</v>
      </c>
      <c r="M23" s="83">
        <v>123.2</v>
      </c>
      <c r="N23" s="83"/>
      <c r="O23" s="83">
        <f t="shared" si="1"/>
        <v>1766.1100000000001</v>
      </c>
    </row>
    <row r="24" spans="1:15" ht="25.5" customHeight="1" x14ac:dyDescent="0.25">
      <c r="A24" s="70" t="s">
        <v>259</v>
      </c>
      <c r="B24" s="72" t="s">
        <v>108</v>
      </c>
      <c r="C24" s="72" t="s">
        <v>429</v>
      </c>
      <c r="D24" s="72" t="s">
        <v>430</v>
      </c>
      <c r="E24" s="72" t="s">
        <v>430</v>
      </c>
      <c r="F24" s="77" t="s">
        <v>431</v>
      </c>
      <c r="G24" s="72" t="s">
        <v>91</v>
      </c>
      <c r="H24" s="79">
        <v>1698.85</v>
      </c>
      <c r="I24" s="35">
        <v>0</v>
      </c>
      <c r="J24" s="82">
        <v>0</v>
      </c>
      <c r="K24" s="83"/>
      <c r="L24" s="83"/>
      <c r="M24" s="83"/>
      <c r="N24" s="83"/>
      <c r="O24" s="83">
        <f t="shared" si="1"/>
        <v>1698.85</v>
      </c>
    </row>
    <row r="25" spans="1:15" ht="25.5" customHeight="1" x14ac:dyDescent="0.25">
      <c r="A25" s="70" t="s">
        <v>382</v>
      </c>
      <c r="B25" s="72" t="s">
        <v>108</v>
      </c>
      <c r="C25" s="72" t="s">
        <v>432</v>
      </c>
      <c r="D25" s="72" t="s">
        <v>430</v>
      </c>
      <c r="E25" s="72" t="s">
        <v>430</v>
      </c>
      <c r="F25" s="77" t="s">
        <v>433</v>
      </c>
      <c r="G25" s="72" t="s">
        <v>434</v>
      </c>
      <c r="H25" s="79">
        <v>699.75</v>
      </c>
      <c r="I25" s="35">
        <v>0</v>
      </c>
      <c r="J25" s="82">
        <v>0</v>
      </c>
      <c r="K25" s="83"/>
      <c r="L25" s="83">
        <v>55.9</v>
      </c>
      <c r="M25" s="83">
        <v>253.91</v>
      </c>
      <c r="N25" s="83"/>
      <c r="O25" s="83">
        <f t="shared" si="1"/>
        <v>1009.56</v>
      </c>
    </row>
    <row r="26" spans="1:15" ht="24" customHeight="1" x14ac:dyDescent="0.25">
      <c r="H26" s="162">
        <f>SUM(H2:H25)</f>
        <v>26585.899999999998</v>
      </c>
      <c r="I26" s="162"/>
      <c r="J26" s="162"/>
      <c r="K26" s="192">
        <f>SUM(K2:K25)</f>
        <v>6391.170000000001</v>
      </c>
      <c r="L26" s="192">
        <f t="shared" ref="L26:M26" si="2">SUM(L2:L25)</f>
        <v>2611.84</v>
      </c>
      <c r="M26" s="192">
        <f t="shared" si="2"/>
        <v>3277.24</v>
      </c>
      <c r="N26" s="192">
        <v>311</v>
      </c>
      <c r="O26" s="83">
        <f>SUM(O2:O25)</f>
        <v>43631.439999999995</v>
      </c>
    </row>
    <row r="30" spans="1:15" x14ac:dyDescent="0.25">
      <c r="K30" s="192"/>
    </row>
  </sheetData>
  <sortState xmlns:xlrd2="http://schemas.microsoft.com/office/spreadsheetml/2017/richdata2" ref="A2:O31">
    <sortCondition ref="D2"/>
  </sortState>
  <pageMargins left="0.78740157499999996" right="0.78740157499999996" top="0.984251969" bottom="0.984251969" header="0.4921259845" footer="0.4921259845"/>
  <pageSetup paperSize="9" scale="48" fitToHeight="0" orientation="landscape" r:id="rId1"/>
  <ignoredErrors>
    <ignoredError sqref="C2:C25 H2:H11 H13:H25" numberStoredAsText="1"/>
    <ignoredError sqref="O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JAN 2019</vt:lpstr>
      <vt:lpstr>FEV 2019</vt:lpstr>
      <vt:lpstr>MAR 2019</vt:lpstr>
      <vt:lpstr>ABRIL 2019</vt:lpstr>
      <vt:lpstr>MAIO 2019</vt:lpstr>
      <vt:lpstr>JUN 2019</vt:lpstr>
      <vt:lpstr>JUL 2019</vt:lpstr>
      <vt:lpstr>AGO 2019</vt:lpstr>
      <vt:lpstr>SET 2019</vt:lpstr>
      <vt:lpstr>OUT 2019</vt:lpstr>
      <vt:lpstr>NOV 2019</vt:lpstr>
      <vt:lpstr>DEZ 2019</vt:lpstr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Paulo&amp;Nely</cp:lastModifiedBy>
  <cp:revision/>
  <dcterms:created xsi:type="dcterms:W3CDTF">2019-02-12T12:45:46Z</dcterms:created>
  <dcterms:modified xsi:type="dcterms:W3CDTF">2020-05-26T14:26:16Z</dcterms:modified>
  <cp:category/>
  <cp:contentStatus/>
</cp:coreProperties>
</file>