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dunningham\Documents\coisas\rva\"/>
    </mc:Choice>
  </mc:AlternateContent>
  <xr:revisionPtr revIDLastSave="0" documentId="8_{1CD111B9-969E-46E4-9D66-14755185B39C}" xr6:coauthVersionLast="36" xr6:coauthVersionMax="36" xr10:uidLastSave="{00000000-0000-0000-0000-000000000000}"/>
  <bookViews>
    <workbookView xWindow="0" yWindow="0" windowWidth="19200" windowHeight="6930" xr2:uid="{7F71ACF9-5DC0-466C-B7FB-D5ECEF341837}"/>
  </bookViews>
  <sheets>
    <sheet name="Execucação orçament-Trimest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6" i="1" l="1"/>
  <c r="AF16" i="1"/>
  <c r="AG15" i="1"/>
  <c r="AF15" i="1"/>
  <c r="AG14" i="1"/>
  <c r="AF14" i="1"/>
  <c r="AG12" i="1"/>
  <c r="AF12" i="1"/>
  <c r="AG11" i="1"/>
  <c r="AF11" i="1"/>
  <c r="AG10" i="1"/>
  <c r="AF10" i="1"/>
  <c r="AG9" i="1"/>
  <c r="AF9" i="1"/>
  <c r="AG6" i="1"/>
  <c r="AF6" i="1"/>
  <c r="AG5" i="1"/>
  <c r="AF5" i="1"/>
  <c r="AN11" i="1" l="1"/>
  <c r="AN10" i="1"/>
  <c r="AN8" i="1" s="1"/>
  <c r="AN5" i="1"/>
  <c r="AN4" i="1" s="1"/>
  <c r="AF8" i="1"/>
  <c r="AG8" i="1"/>
  <c r="AF4" i="1"/>
  <c r="AG4" i="1"/>
  <c r="AO8" i="1"/>
  <c r="AM8" i="1"/>
  <c r="AL8" i="1"/>
  <c r="AK8" i="1"/>
  <c r="AJ8" i="1"/>
  <c r="AI8" i="1"/>
  <c r="AH8" i="1"/>
  <c r="AO4" i="1"/>
  <c r="AM4" i="1"/>
  <c r="AL4" i="1"/>
  <c r="AK4" i="1"/>
  <c r="AJ4" i="1"/>
  <c r="AI4" i="1"/>
  <c r="AH4" i="1"/>
  <c r="AE16" i="1" l="1"/>
  <c r="AD16" i="1"/>
  <c r="AE15" i="1"/>
  <c r="AD15" i="1"/>
  <c r="AE14" i="1"/>
  <c r="AD14" i="1"/>
  <c r="AE13" i="1"/>
  <c r="AD13" i="1"/>
  <c r="AE12" i="1"/>
  <c r="AD12" i="1"/>
  <c r="AE11" i="1"/>
  <c r="AD11" i="1"/>
  <c r="AC10" i="1"/>
  <c r="AE10" i="1" s="1"/>
  <c r="AB10" i="1"/>
  <c r="AD10" i="1" s="1"/>
  <c r="AD8" i="1" s="1"/>
  <c r="AE9" i="1"/>
  <c r="AE8" i="1" s="1"/>
  <c r="AD9" i="1"/>
  <c r="AA8" i="1"/>
  <c r="Z8" i="1"/>
  <c r="Y8" i="1"/>
  <c r="X8" i="1"/>
  <c r="AE7" i="1"/>
  <c r="AD7" i="1"/>
  <c r="AE6" i="1"/>
  <c r="AD6" i="1"/>
  <c r="AE5" i="1"/>
  <c r="AD5" i="1"/>
  <c r="AD4" i="1" s="1"/>
  <c r="AE4" i="1"/>
  <c r="AC4" i="1"/>
  <c r="AB4" i="1"/>
  <c r="AA4" i="1"/>
  <c r="Z4" i="1"/>
  <c r="Y4" i="1"/>
  <c r="X4" i="1"/>
  <c r="AB8" i="1" l="1"/>
  <c r="AC8" i="1"/>
</calcChain>
</file>

<file path=xl/sharedStrings.xml><?xml version="1.0" encoding="utf-8"?>
<sst xmlns="http://schemas.openxmlformats.org/spreadsheetml/2006/main" count="96" uniqueCount="28">
  <si>
    <t>2023 (1º Trim)</t>
  </si>
  <si>
    <t>2023 (2º Trim)</t>
  </si>
  <si>
    <t>2023 (3º Trim)</t>
  </si>
  <si>
    <t>2023 (4º Trim)</t>
  </si>
  <si>
    <t>Anual 2023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</si>
  <si>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</si>
  <si>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</si>
  <si>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</si>
  <si>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</si>
  <si>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</si>
  <si>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</si>
  <si>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</si>
  <si>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</si>
  <si>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</si>
  <si>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</si>
  <si>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</si>
  <si>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</si>
  <si>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</si>
  <si>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</si>
  <si>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</si>
  <si>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</si>
  <si>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</si>
  <si>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</si>
  <si>
    <t>2024 (1º Trim)</t>
  </si>
  <si>
    <t>2024 (2º Trim)</t>
  </si>
  <si>
    <t>2024 (3º Trim)</t>
  </si>
  <si>
    <t>2024 (4º Trim)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</si>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</sst>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5E2-BB81-4735-92E7-45BDE66E2BB4}">
  <dimension ref="A2:AO28"/>
  <sheetViews>
    <sheetView tabSelected="1" workbookViewId="0">
      <selection activeCell="AI8" sqref="AI8"/>
    </sheetView>
  </sheetViews>
  <sheetFormatPr defaultRowHeight="14.5" x14ac:dyDescent="0.35"/>
  <cols>
    <col min="1" max="1" width="28" bestFit="1" customWidth="1"/>
    <col min="2" max="23" width="8.7265625" hidden="1" customWidth="1"/>
    <col min="24" max="24" width="8.81640625" hidden="1" customWidth="1"/>
    <col min="25" max="27" width="8.7265625" hidden="1" customWidth="1"/>
    <col min="28" max="29" width="0" hidden="1" customWidth="1"/>
    <col min="30" max="31" width="6.36328125" hidden="1" customWidth="1"/>
  </cols>
  <sheetData>
    <row r="2" spans="1:41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7" t="s">
        <v>0</v>
      </c>
      <c r="W2" s="7"/>
      <c r="X2" s="7" t="s">
        <v>1</v>
      </c>
      <c r="Y2" s="7"/>
      <c r="Z2" s="7" t="s">
        <v>2</v>
      </c>
      <c r="AA2" s="7"/>
      <c r="AB2" s="7" t="s">
        <v>3</v>
      </c>
      <c r="AC2" s="7"/>
      <c r="AD2" s="7" t="s">
        <v>4</v>
      </c>
      <c r="AE2" s="7"/>
      <c r="AF2" s="7" t="s">
        <v>23</v>
      </c>
      <c r="AG2" s="7"/>
      <c r="AH2" s="7" t="s">
        <v>24</v>
      </c>
      <c r="AI2" s="7"/>
      <c r="AJ2" s="7" t="s">
        <v>25</v>
      </c>
      <c r="AK2" s="7"/>
      <c r="AL2" s="7" t="s">
        <v>26</v>
      </c>
      <c r="AM2" s="7"/>
      <c r="AN2" s="7" t="s">
        <v>27</v>
      </c>
      <c r="AO2" s="7"/>
    </row>
    <row r="3" spans="1:41" x14ac:dyDescent="0.35">
      <c r="A3" t="s">
        <v>5</v>
      </c>
      <c r="B3" t="s">
        <v>6</v>
      </c>
      <c r="C3" t="s">
        <v>7</v>
      </c>
      <c r="D3" t="s">
        <v>6</v>
      </c>
      <c r="E3" t="s">
        <v>7</v>
      </c>
      <c r="F3" t="s">
        <v>6</v>
      </c>
      <c r="G3" t="s">
        <v>7</v>
      </c>
      <c r="H3" t="s">
        <v>6</v>
      </c>
      <c r="I3" t="s">
        <v>7</v>
      </c>
      <c r="J3" t="s">
        <v>6</v>
      </c>
      <c r="K3" t="s">
        <v>7</v>
      </c>
      <c r="L3" t="s">
        <v>6</v>
      </c>
      <c r="M3" t="s">
        <v>7</v>
      </c>
      <c r="N3" t="s">
        <v>6</v>
      </c>
      <c r="O3" t="s">
        <v>7</v>
      </c>
      <c r="P3" t="s">
        <v>6</v>
      </c>
      <c r="Q3" t="s">
        <v>7</v>
      </c>
      <c r="R3" t="s">
        <v>6</v>
      </c>
      <c r="S3" t="s">
        <v>7</v>
      </c>
      <c r="T3" t="s">
        <v>6</v>
      </c>
      <c r="U3" t="s">
        <v>7</v>
      </c>
      <c r="V3" s="1" t="s">
        <v>6</v>
      </c>
      <c r="W3" s="1" t="s">
        <v>7</v>
      </c>
      <c r="X3" s="1" t="s">
        <v>6</v>
      </c>
      <c r="Y3" s="1" t="s">
        <v>7</v>
      </c>
      <c r="Z3" s="1" t="s">
        <v>6</v>
      </c>
      <c r="AA3" s="1" t="s">
        <v>7</v>
      </c>
      <c r="AB3" s="1" t="s">
        <v>6</v>
      </c>
      <c r="AC3" s="1" t="s">
        <v>7</v>
      </c>
      <c r="AD3" s="1" t="s">
        <v>6</v>
      </c>
      <c r="AE3" s="1" t="s">
        <v>7</v>
      </c>
      <c r="AF3" s="6" t="s">
        <v>6</v>
      </c>
      <c r="AG3" s="6" t="s">
        <v>7</v>
      </c>
      <c r="AH3" s="6" t="s">
        <v>6</v>
      </c>
      <c r="AI3" s="6" t="s">
        <v>7</v>
      </c>
      <c r="AJ3" s="6" t="s">
        <v>6</v>
      </c>
      <c r="AK3" s="6" t="s">
        <v>7</v>
      </c>
      <c r="AL3" s="6" t="s">
        <v>6</v>
      </c>
      <c r="AM3" s="6" t="s">
        <v>7</v>
      </c>
      <c r="AN3" s="6" t="s">
        <v>6</v>
      </c>
      <c r="AO3" s="6" t="s">
        <v>7</v>
      </c>
    </row>
    <row r="4" spans="1:41" x14ac:dyDescent="0.35">
      <c r="A4" t="s">
        <v>8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 s="2">
        <v>25.48</v>
      </c>
      <c r="W4" s="2">
        <v>26.14</v>
      </c>
      <c r="X4" s="3">
        <f t="shared" ref="X4:AE4" si="0">X5+X6</f>
        <v>41.082800299500001</v>
      </c>
      <c r="Y4" s="3">
        <f t="shared" si="0"/>
        <v>48.220629480000007</v>
      </c>
      <c r="Z4" s="3">
        <f t="shared" si="0"/>
        <v>76.479337339500006</v>
      </c>
      <c r="AA4" s="3">
        <f t="shared" si="0"/>
        <v>115.98686306</v>
      </c>
      <c r="AB4" s="3">
        <f t="shared" si="0"/>
        <v>137.291</v>
      </c>
      <c r="AC4" s="3">
        <f t="shared" si="0"/>
        <v>150.803</v>
      </c>
      <c r="AD4" s="3">
        <f t="shared" si="0"/>
        <v>137.291</v>
      </c>
      <c r="AE4" s="3">
        <f t="shared" si="0"/>
        <v>150.803</v>
      </c>
      <c r="AF4" s="3">
        <f t="shared" ref="AF4:AO4" si="1">AF5+AF6</f>
        <v>28.713000000000001</v>
      </c>
      <c r="AG4" s="3">
        <f t="shared" si="1"/>
        <v>20.728999999999999</v>
      </c>
      <c r="AH4" s="3">
        <f t="shared" si="1"/>
        <v>0</v>
      </c>
      <c r="AI4" s="3">
        <f t="shared" si="1"/>
        <v>0</v>
      </c>
      <c r="AJ4" s="3">
        <f t="shared" si="1"/>
        <v>0</v>
      </c>
      <c r="AK4" s="3">
        <f t="shared" si="1"/>
        <v>0</v>
      </c>
      <c r="AL4" s="3">
        <f t="shared" si="1"/>
        <v>0</v>
      </c>
      <c r="AM4" s="3">
        <f t="shared" si="1"/>
        <v>0</v>
      </c>
      <c r="AN4" s="3">
        <f t="shared" si="1"/>
        <v>142.23099999999999</v>
      </c>
      <c r="AO4" s="3">
        <f t="shared" si="1"/>
        <v>0</v>
      </c>
    </row>
    <row r="5" spans="1:41" x14ac:dyDescent="0.35">
      <c r="A5" t="s">
        <v>9</v>
      </c>
      <c r="B5" t="s">
        <v>10</v>
      </c>
      <c r="C5" t="s">
        <v>10</v>
      </c>
      <c r="D5">
        <v>50</v>
      </c>
      <c r="E5" t="s">
        <v>10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4">
        <v>35.835999999999999</v>
      </c>
      <c r="Y5" s="4">
        <v>39.924507250000005</v>
      </c>
      <c r="Z5" s="4">
        <v>67.436000000000007</v>
      </c>
      <c r="AA5" s="4">
        <v>99.887062170000007</v>
      </c>
      <c r="AB5" s="4">
        <v>125.38800000000001</v>
      </c>
      <c r="AC5" s="4">
        <v>129.30500000000001</v>
      </c>
      <c r="AD5" s="4">
        <f t="shared" ref="AD5:AE7" si="2">AB5</f>
        <v>125.38800000000001</v>
      </c>
      <c r="AE5" s="4">
        <f t="shared" si="2"/>
        <v>129.30500000000001</v>
      </c>
      <c r="AF5">
        <f>25195/1000</f>
        <v>25.195</v>
      </c>
      <c r="AG5">
        <f>16457/1000</f>
        <v>16.457000000000001</v>
      </c>
      <c r="AH5" s="4"/>
      <c r="AI5" s="4"/>
      <c r="AJ5" s="4"/>
      <c r="AK5" s="4"/>
      <c r="AL5" s="4"/>
      <c r="AM5" s="4"/>
      <c r="AN5" s="4">
        <f>128280/1000</f>
        <v>128.28</v>
      </c>
      <c r="AO5" s="4"/>
    </row>
    <row r="6" spans="1:41" x14ac:dyDescent="0.35">
      <c r="A6" t="s">
        <v>11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4">
        <v>5.2468002994999994</v>
      </c>
      <c r="Y6" s="4">
        <v>8.2961222300000017</v>
      </c>
      <c r="Z6" s="4">
        <v>9.0433373394999972</v>
      </c>
      <c r="AA6" s="4">
        <v>16.099800890000001</v>
      </c>
      <c r="AB6" s="4">
        <v>11.903</v>
      </c>
      <c r="AC6" s="4">
        <v>21.498000000000001</v>
      </c>
      <c r="AD6" s="4">
        <f t="shared" si="2"/>
        <v>11.903</v>
      </c>
      <c r="AE6" s="4">
        <f t="shared" si="2"/>
        <v>21.498000000000001</v>
      </c>
      <c r="AF6">
        <f>3518/1000</f>
        <v>3.5179999999999998</v>
      </c>
      <c r="AG6">
        <f>4272/1000</f>
        <v>4.2720000000000002</v>
      </c>
      <c r="AH6" s="4"/>
      <c r="AI6" s="4"/>
      <c r="AJ6" s="4"/>
      <c r="AK6" s="4"/>
      <c r="AL6" s="4"/>
      <c r="AM6" s="4"/>
      <c r="AN6" s="4">
        <v>13.951000000000001</v>
      </c>
      <c r="AO6" s="4"/>
    </row>
    <row r="7" spans="1:41" x14ac:dyDescent="0.35">
      <c r="A7" t="s">
        <v>12</v>
      </c>
      <c r="B7">
        <v>15</v>
      </c>
      <c r="C7">
        <v>15</v>
      </c>
      <c r="D7" t="s">
        <v>10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10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f t="shared" si="2"/>
        <v>0</v>
      </c>
      <c r="AE7" s="4">
        <f t="shared" si="2"/>
        <v>0</v>
      </c>
      <c r="AF7" s="4">
        <v>0</v>
      </c>
      <c r="AG7" s="4">
        <v>0</v>
      </c>
      <c r="AH7" s="4"/>
      <c r="AI7" s="4"/>
      <c r="AJ7" s="4"/>
      <c r="AK7" s="4"/>
      <c r="AL7" s="4"/>
      <c r="AM7" s="4"/>
      <c r="AN7" s="4">
        <v>0</v>
      </c>
      <c r="AO7" s="4"/>
    </row>
    <row r="8" spans="1:41" x14ac:dyDescent="0.35">
      <c r="A8" t="s">
        <v>13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 s="2">
        <v>27.97</v>
      </c>
      <c r="W8" s="2">
        <v>21.06</v>
      </c>
      <c r="X8" s="3">
        <f>SUM(X9:X16)</f>
        <v>47.527598321578054</v>
      </c>
      <c r="Y8" s="3">
        <f>SUM(Y9:Y16)</f>
        <v>38.364412359999996</v>
      </c>
      <c r="Z8" s="3">
        <f>SUM(Z9:Z16)</f>
        <v>91.014696631821479</v>
      </c>
      <c r="AA8" s="3">
        <f>SUM(AA9:AA16)</f>
        <v>88.645335280000012</v>
      </c>
      <c r="AB8" s="3">
        <f t="shared" ref="AB8:AG8" si="3">SUM(AB9:AB16)</f>
        <v>136.28099999999998</v>
      </c>
      <c r="AC8" s="3">
        <f t="shared" si="3"/>
        <v>115.56220000000002</v>
      </c>
      <c r="AD8" s="3">
        <f t="shared" si="3"/>
        <v>136.28099999999998</v>
      </c>
      <c r="AE8" s="3">
        <f t="shared" si="3"/>
        <v>115.56220000000002</v>
      </c>
      <c r="AF8" s="3">
        <f t="shared" si="3"/>
        <v>29.510999999999999</v>
      </c>
      <c r="AG8" s="3">
        <f t="shared" si="3"/>
        <v>21.261999999999997</v>
      </c>
      <c r="AH8" s="3">
        <f>SUM(AH9:AH16)</f>
        <v>0</v>
      </c>
      <c r="AI8" s="3">
        <f>SUM(AI9:AI16)</f>
        <v>0</v>
      </c>
      <c r="AJ8" s="3">
        <f>SUM(AJ9:AJ16)</f>
        <v>0</v>
      </c>
      <c r="AK8" s="3">
        <f>SUM(AK9:AK16)</f>
        <v>0</v>
      </c>
      <c r="AL8" s="3">
        <f t="shared" ref="AL8:AO8" si="4">SUM(AL9:AL16)</f>
        <v>0</v>
      </c>
      <c r="AM8" s="3">
        <f t="shared" si="4"/>
        <v>0</v>
      </c>
      <c r="AN8" s="3">
        <f t="shared" si="4"/>
        <v>145.27099999999999</v>
      </c>
      <c r="AO8" s="3">
        <f t="shared" si="4"/>
        <v>0</v>
      </c>
    </row>
    <row r="9" spans="1:41" x14ac:dyDescent="0.35">
      <c r="A9" t="s">
        <v>14</v>
      </c>
      <c r="B9" t="s">
        <v>10</v>
      </c>
      <c r="C9" t="s">
        <v>10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4">
        <v>7.2636321679969642</v>
      </c>
      <c r="Y9" s="4">
        <v>1.7532509000000001</v>
      </c>
      <c r="Z9" s="4">
        <v>17.374859116421479</v>
      </c>
      <c r="AA9" s="4">
        <v>10.075346779999999</v>
      </c>
      <c r="AB9" s="4">
        <v>24.135000000000002</v>
      </c>
      <c r="AC9" s="4">
        <v>11.919</v>
      </c>
      <c r="AD9" s="4">
        <f>AB9</f>
        <v>24.135000000000002</v>
      </c>
      <c r="AE9" s="4">
        <f>AC9</f>
        <v>11.919</v>
      </c>
      <c r="AF9">
        <f>2831/1000</f>
        <v>2.831</v>
      </c>
      <c r="AG9">
        <f>2432/1000</f>
        <v>2.4319999999999999</v>
      </c>
      <c r="AH9" s="4"/>
      <c r="AI9" s="4"/>
      <c r="AJ9" s="4"/>
      <c r="AK9" s="4"/>
      <c r="AL9" s="4"/>
      <c r="AM9" s="4"/>
      <c r="AN9" s="4">
        <v>22.161000000000001</v>
      </c>
      <c r="AO9" s="4"/>
    </row>
    <row r="10" spans="1:41" x14ac:dyDescent="0.35">
      <c r="A10" t="s">
        <v>15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4">
        <v>20.608646047534233</v>
      </c>
      <c r="Y10" s="4">
        <v>19.106342419999994</v>
      </c>
      <c r="Z10" s="4">
        <v>36.625478780235611</v>
      </c>
      <c r="AA10" s="4">
        <v>34.719115410000008</v>
      </c>
      <c r="AB10" s="4">
        <f>41.877+7.17+1.635</f>
        <v>50.682000000000002</v>
      </c>
      <c r="AC10" s="4">
        <f>40.25+6.147+1.215</f>
        <v>47.612000000000002</v>
      </c>
      <c r="AD10" s="4">
        <f t="shared" ref="AD10:AE16" si="5">AB10</f>
        <v>50.682000000000002</v>
      </c>
      <c r="AE10" s="4">
        <f t="shared" si="5"/>
        <v>47.612000000000002</v>
      </c>
      <c r="AF10">
        <f>(11102+1425+407)/1000</f>
        <v>12.933999999999999</v>
      </c>
      <c r="AG10">
        <f>(10514+999+334)/1000</f>
        <v>11.847</v>
      </c>
      <c r="AH10" s="4"/>
      <c r="AI10" s="4"/>
      <c r="AJ10" s="4"/>
      <c r="AK10" s="4"/>
      <c r="AL10" s="4"/>
      <c r="AM10" s="4"/>
      <c r="AN10" s="4">
        <f>SUM(51655+6060+1627)/1000</f>
        <v>59.341999999999999</v>
      </c>
      <c r="AO10" s="4"/>
    </row>
    <row r="11" spans="1:41" x14ac:dyDescent="0.35">
      <c r="A11" t="s">
        <v>16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4">
        <v>12.215785962516936</v>
      </c>
      <c r="Y11" s="4">
        <v>6.0447128799999996</v>
      </c>
      <c r="Z11" s="4">
        <v>23.642416104538498</v>
      </c>
      <c r="AA11" s="4">
        <v>10.782458920000002</v>
      </c>
      <c r="AB11" s="4">
        <v>33.192999999999998</v>
      </c>
      <c r="AC11" s="4">
        <v>15.1952</v>
      </c>
      <c r="AD11" s="4">
        <f t="shared" si="5"/>
        <v>33.192999999999998</v>
      </c>
      <c r="AE11" s="4">
        <f t="shared" si="5"/>
        <v>15.1952</v>
      </c>
      <c r="AF11">
        <f>9049/1000</f>
        <v>9.0489999999999995</v>
      </c>
      <c r="AG11">
        <f>3713/1000</f>
        <v>3.7130000000000001</v>
      </c>
      <c r="AH11" s="4"/>
      <c r="AI11" s="4"/>
      <c r="AJ11" s="4"/>
      <c r="AK11" s="4"/>
      <c r="AL11" s="4"/>
      <c r="AM11" s="4"/>
      <c r="AN11" s="4">
        <f>38181/1000</f>
        <v>38.180999999999997</v>
      </c>
      <c r="AO11" s="4"/>
    </row>
    <row r="12" spans="1:41" x14ac:dyDescent="0.35">
      <c r="A12" t="s">
        <v>17</v>
      </c>
      <c r="B12" t="s">
        <v>10</v>
      </c>
      <c r="C12" t="s">
        <v>10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4">
        <v>9.3852353666794577E-2</v>
      </c>
      <c r="Y12" s="4">
        <v>1.9691110000000001E-2</v>
      </c>
      <c r="Z12" s="4">
        <v>0.15402551613288895</v>
      </c>
      <c r="AA12" s="4">
        <v>2.3936779999999998E-2</v>
      </c>
      <c r="AB12" s="4">
        <v>0.29299999999999998</v>
      </c>
      <c r="AC12" s="4">
        <v>2.8000000000000001E-2</v>
      </c>
      <c r="AD12" s="4">
        <f t="shared" si="5"/>
        <v>0.29299999999999998</v>
      </c>
      <c r="AE12" s="4">
        <f t="shared" si="5"/>
        <v>2.8000000000000001E-2</v>
      </c>
      <c r="AF12">
        <f>31/1000</f>
        <v>3.1E-2</v>
      </c>
      <c r="AG12">
        <f>3/1000</f>
        <v>3.0000000000000001E-3</v>
      </c>
      <c r="AH12" s="4"/>
      <c r="AI12" s="4"/>
      <c r="AJ12" s="4"/>
      <c r="AK12" s="4"/>
      <c r="AL12" s="4"/>
      <c r="AM12" s="4"/>
      <c r="AN12" s="4">
        <v>8.5000000000000006E-2</v>
      </c>
      <c r="AO12" s="4"/>
    </row>
    <row r="13" spans="1:41" x14ac:dyDescent="0.35">
      <c r="A13" t="s">
        <v>18</v>
      </c>
      <c r="B13" t="s">
        <v>10</v>
      </c>
      <c r="C13" t="s">
        <v>10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10</v>
      </c>
      <c r="O13" t="s">
        <v>10</v>
      </c>
      <c r="P13" t="s">
        <v>10</v>
      </c>
      <c r="Q13" t="s">
        <v>10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5"/>
        <v>0</v>
      </c>
      <c r="AE13" s="4">
        <f t="shared" si="5"/>
        <v>0</v>
      </c>
      <c r="AF13" s="4">
        <v>0</v>
      </c>
      <c r="AG13" s="4">
        <v>0</v>
      </c>
      <c r="AH13" s="4"/>
      <c r="AI13" s="4"/>
      <c r="AJ13" s="4"/>
      <c r="AK13" s="4"/>
      <c r="AL13" s="4"/>
      <c r="AM13" s="4"/>
      <c r="AN13" s="4">
        <v>0</v>
      </c>
      <c r="AO13" s="4"/>
    </row>
    <row r="14" spans="1:41" x14ac:dyDescent="0.35">
      <c r="A14" t="s">
        <v>19</v>
      </c>
      <c r="B14" t="s">
        <v>10</v>
      </c>
      <c r="C14" t="s">
        <v>10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4">
        <v>5.5123264365071947</v>
      </c>
      <c r="Y14" s="4">
        <v>10.187780109999999</v>
      </c>
      <c r="Z14" s="4">
        <v>10.191865408867194</v>
      </c>
      <c r="AA14" s="4">
        <v>30.682206789999999</v>
      </c>
      <c r="AB14" s="4">
        <v>24.100999999999999</v>
      </c>
      <c r="AC14" s="4">
        <v>37.773000000000003</v>
      </c>
      <c r="AD14" s="4">
        <f t="shared" si="5"/>
        <v>24.100999999999999</v>
      </c>
      <c r="AE14" s="4">
        <f t="shared" si="5"/>
        <v>37.773000000000003</v>
      </c>
      <c r="AF14">
        <f>3938/1000</f>
        <v>3.9380000000000002</v>
      </c>
      <c r="AG14">
        <f>2554/1000</f>
        <v>2.5539999999999998</v>
      </c>
      <c r="AH14" s="4"/>
      <c r="AI14" s="4"/>
      <c r="AJ14" s="4"/>
      <c r="AK14" s="4"/>
      <c r="AL14" s="4"/>
      <c r="AM14" s="4"/>
      <c r="AN14" s="4">
        <v>22.492999999999999</v>
      </c>
      <c r="AO14" s="4"/>
    </row>
    <row r="15" spans="1:41" x14ac:dyDescent="0.35">
      <c r="A15" t="s">
        <v>20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4">
        <v>0.6988561335248098</v>
      </c>
      <c r="Y15" s="4">
        <v>0.78795947</v>
      </c>
      <c r="Z15" s="4">
        <v>0.91479263259645627</v>
      </c>
      <c r="AA15" s="4">
        <v>1.3033710900000002</v>
      </c>
      <c r="AB15" s="4">
        <v>1.0580000000000001</v>
      </c>
      <c r="AC15" s="4">
        <v>1.5109999999999999</v>
      </c>
      <c r="AD15" s="4">
        <f t="shared" si="5"/>
        <v>1.0580000000000001</v>
      </c>
      <c r="AE15" s="4">
        <f t="shared" si="5"/>
        <v>1.5109999999999999</v>
      </c>
      <c r="AF15">
        <f>218/1000</f>
        <v>0.218</v>
      </c>
      <c r="AG15">
        <f>351/1000</f>
        <v>0.35099999999999998</v>
      </c>
      <c r="AH15" s="4"/>
      <c r="AI15" s="4"/>
      <c r="AJ15" s="4"/>
      <c r="AK15" s="4"/>
      <c r="AL15" s="4"/>
      <c r="AM15" s="4"/>
      <c r="AN15" s="4">
        <v>0.73</v>
      </c>
      <c r="AO15" s="4"/>
    </row>
    <row r="16" spans="1:41" x14ac:dyDescent="0.35">
      <c r="A16" t="s">
        <v>21</v>
      </c>
      <c r="B16" t="s">
        <v>10</v>
      </c>
      <c r="C16" t="s">
        <v>10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4">
        <v>1.1344992198311259</v>
      </c>
      <c r="Y16" s="4">
        <v>0.46467546999999998</v>
      </c>
      <c r="Z16" s="4">
        <v>2.1112590730293594</v>
      </c>
      <c r="AA16" s="4">
        <v>1.0588995100000003</v>
      </c>
      <c r="AB16" s="4">
        <v>2.819</v>
      </c>
      <c r="AC16" s="4">
        <v>1.524</v>
      </c>
      <c r="AD16" s="4">
        <f t="shared" si="5"/>
        <v>2.819</v>
      </c>
      <c r="AE16" s="4">
        <f t="shared" si="5"/>
        <v>1.524</v>
      </c>
      <c r="AF16">
        <f>510/1000</f>
        <v>0.51</v>
      </c>
      <c r="AG16">
        <f>362/1000</f>
        <v>0.36199999999999999</v>
      </c>
      <c r="AH16" s="4"/>
      <c r="AI16" s="4"/>
      <c r="AJ16" s="4"/>
      <c r="AK16" s="4"/>
      <c r="AL16" s="4"/>
      <c r="AM16" s="4"/>
      <c r="AN16" s="4">
        <v>2.2789999999999999</v>
      </c>
      <c r="AO16" s="4"/>
    </row>
    <row r="18" spans="1:29" x14ac:dyDescent="0.35">
      <c r="A18" t="s">
        <v>22</v>
      </c>
      <c r="X18" s="4"/>
      <c r="AB18" s="4"/>
      <c r="AC18" s="4"/>
    </row>
    <row r="19" spans="1:29" x14ac:dyDescent="0.35">
      <c r="X19" s="4"/>
    </row>
    <row r="20" spans="1:29" x14ac:dyDescent="0.35">
      <c r="X20" s="4"/>
    </row>
    <row r="28" spans="1:29" x14ac:dyDescent="0.35">
      <c r="AA28" s="5"/>
    </row>
  </sheetData>
  <mergeCells count="10">
    <mergeCell ref="V2:W2"/>
    <mergeCell ref="X2:Y2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8:A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28C94-E47E-4DA3-9163-DA8FE41E44BE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dcmitype/"/>
    <ds:schemaRef ds:uri="df04f808-34aa-4ec7-b570-9235d45eff31"/>
    <ds:schemaRef ds:uri="http://schemas.openxmlformats.org/package/2006/metadata/core-properties"/>
    <ds:schemaRef ds:uri="78bc998a-26d0-41a5-a3ff-3844a0b5771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010E179-85A0-43FC-96FC-E6B4DE887E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37D7B-B331-4991-9DEA-9B7A4177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orçament-Trimestral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Andrea Dunningham Baptista</cp:lastModifiedBy>
  <dcterms:created xsi:type="dcterms:W3CDTF">2024-02-02T20:42:04Z</dcterms:created>
  <dcterms:modified xsi:type="dcterms:W3CDTF">2024-04-22T20:42:36Z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